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tabRatio="612" activeTab="0"/>
  </bookViews>
  <sheets>
    <sheet name="BS" sheetId="1" r:id="rId1"/>
    <sheet name="PL" sheetId="2" r:id="rId2"/>
    <sheet name="CE" sheetId="3" r:id="rId3"/>
  </sheets>
  <definedNames>
    <definedName name="_xlnm.Print_Area" localSheetId="0">'BS'!$A$1:$K$93</definedName>
    <definedName name="_xlnm.Print_Area" localSheetId="2">'CE'!$A$1:$K$39</definedName>
    <definedName name="_xlnm.Print_Area" localSheetId="1">'PL'!$A$1:$L$167</definedName>
  </definedNames>
  <calcPr fullCalcOnLoad="1"/>
</workbook>
</file>

<file path=xl/sharedStrings.xml><?xml version="1.0" encoding="utf-8"?>
<sst xmlns="http://schemas.openxmlformats.org/spreadsheetml/2006/main" count="309" uniqueCount="187">
  <si>
    <t>งบแสดงฐานะการเงิน</t>
  </si>
  <si>
    <t>งบการเงินรวม</t>
  </si>
  <si>
    <t>งบการเงินเฉพาะกิจการ</t>
  </si>
  <si>
    <t>หมายเหตุ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</si>
  <si>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</si>
  <si>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</si>
  <si>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</si>
  <si>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เงินให้กู้ยืมระยะสั้นแก่กิจการที่เกี่ยวข้องกัน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</si>
  <si>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</si>
  <si>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</si>
  <si>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</si>
  <si>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เงินฝากธนาคารที่มีภาระค้ำประกัน</t>
  </si>
  <si>
    <t>เงินลงทุนในบริษัทย่อย</t>
  </si>
  <si>
    <t>รวมสินทรัพย์ไม่หมุนเวียน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</si>
  <si>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</si>
  <si>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</si>
  <si>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งบแสดงฐานะการเงิน (ต่อ)</t>
  </si>
  <si>
    <t>หนี้สินและส่วนของผู้ถือหุ้น</t>
  </si>
  <si>
    <t>หนี้สินหมุนเวียน</t>
  </si>
  <si>
    <t xml:space="preserve">   ภายในหนึ่งปี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</si>
  <si>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</si>
  <si>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</si>
  <si>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</si>
  <si>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 xml:space="preserve">   ถึงกำหนดชำระภายในหนึ่งปี</t>
  </si>
  <si>
    <t>สำรองผลประโยชน์ระยะยาวของพนักงาน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</si>
  <si>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</si>
  <si>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</si>
  <si>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</si>
  <si>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</si>
  <si>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 xml:space="preserve">   ทุนจดทะเบียน</t>
  </si>
  <si>
    <t xml:space="preserve">   ทุนออกจำหน่ายและชำระเต็มมูลค่าแล้ว</t>
  </si>
  <si>
    <t>ส่วนเกินมูลค่าหุ้นสามัญ</t>
  </si>
  <si>
    <t>รวมส่วนของผู้ถือหุ้น</t>
  </si>
  <si>
    <t>รวมหนี้สินและส่วนของผู้ถือหุ้น</t>
  </si>
  <si>
    <t>กรรมการ</t>
  </si>
  <si>
    <t>รายได้</t>
  </si>
  <si>
    <t>รายได้อื่น</t>
  </si>
  <si>
    <t>รวมรายได้</t>
  </si>
  <si>
    <t>ค่าใช้จ่าย</t>
  </si>
  <si>
    <t>ค่าใช้จ่ายในการบริหาร</t>
  </si>
  <si>
    <t>รวมค่าใช้จ่าย</t>
  </si>
  <si>
    <t>งบกระแสเงินสด</t>
  </si>
  <si>
    <t>กระแสเงินสดจากกิจกรรมดำเนินงาน</t>
  </si>
  <si>
    <t xml:space="preserve">   จากกิจกรรมดำเนินงาน</t>
  </si>
  <si>
    <t xml:space="preserve">   ค่าเสื่อมราคาและค่าตัดจำหน่าย</t>
  </si>
  <si>
    <t xml:space="preserve">   และหนี้สินดำเนินงาน</t>
  </si>
  <si>
    <t>สินทรัพย์ดำเนินงาน (เพิ่มขึ้น) ลดลง</t>
  </si>
  <si>
    <t xml:space="preserve">   สินทรัพย์หมุนเวียนอื่น</t>
  </si>
  <si>
    <t>หนี้สินดำเนินงานเพิ่มขึ้น (ลดลง)</t>
  </si>
  <si>
    <t xml:space="preserve">   หนี้สินหมุนเวียนอื่น</t>
  </si>
  <si>
    <t>กระแสเงินสดจากกิจกรรมลงทุน</t>
  </si>
  <si>
    <t>กระแสเงินสดจากกิจกรรมจัดหาเงิน</t>
  </si>
  <si>
    <t>เงินสดและรายการเทียบเท่าเงินสดเพิ่มขึ้น (ลดลง) สุทธิ</t>
  </si>
  <si>
    <t>งบแสดงการเปลี่ยนแปลงส่วนของผู้ถือหุ้น</t>
  </si>
  <si>
    <t>รวม</t>
  </si>
  <si>
    <t>ส่วนเกินมูลค่า</t>
  </si>
  <si>
    <t>ส่วนของ</t>
  </si>
  <si>
    <t>หุ้นสามัญ</t>
  </si>
  <si>
    <t>ผู้ถือหุ้น</t>
  </si>
  <si>
    <t>ส่วนของผู้ถือหุ้นของบริษัทฯ</t>
  </si>
  <si>
    <t>เจ้าหนี้การค้าและเจ้าหนี้อื่น</t>
  </si>
  <si>
    <t xml:space="preserve">   เจ้าหนี้การค้าและเจ้าหนี้อื่น</t>
  </si>
  <si>
    <t>ค่าใช้จ่ายในการขายและจัดจำหน่าย</t>
  </si>
  <si>
    <t>ส่วนของหนี้สินตามสัญญาเช่าที่ถึงกำหนดชำระ</t>
  </si>
  <si>
    <t>หนี้สินตามสัญญาเช่า - สุทธิจากส่วนที่</t>
  </si>
  <si>
    <t>(ตรวจสอบแล้ว)</t>
  </si>
  <si>
    <t>(ยังไม่ได้ตรวจสอบ</t>
  </si>
  <si>
    <t>แต่สอบทานแล้ว)</t>
  </si>
  <si>
    <t>(หน่วย: พันบาท)</t>
  </si>
  <si>
    <t>(ยังไม่ได้ตรวจสอบ แต่สอบทานแล้ว)</t>
  </si>
  <si>
    <t xml:space="preserve">(หน่วย: พันบาท)  </t>
  </si>
  <si>
    <t>ยอดคงเหลือ ณ วันที่ 1 มกราคม 2563</t>
  </si>
  <si>
    <t>กำไรขาดทุนเบ็ดเสร็จรวมสำหรับงวด</t>
  </si>
  <si>
    <t>บริษัท พราว เรียล เอสเตท จำกัด (มหาชน) และบริษัทย่อย</t>
  </si>
  <si>
    <t>ต้นทุนการพัฒนาอสังหาริมทรัพย์</t>
  </si>
  <si>
    <t>สินทรัพย์ไม่มีตัวตน</t>
  </si>
  <si>
    <t>สินทรัพย์ภาษีเงินได้รอการตัดบัญชี</t>
  </si>
  <si>
    <t>ค่าใช้จ่ายสำหรับโครงการค้างจ่าย</t>
  </si>
  <si>
    <t xml:space="preserve">      หุ้นสามัญ 673,148,951 หุ้น มูลค่าหุ้นละ 1 บาท</t>
  </si>
  <si>
    <t>รายได้จากการขายอสังหาริมทรัพย์</t>
  </si>
  <si>
    <t>กำไรสำหรับงวด</t>
  </si>
  <si>
    <t xml:space="preserve">   ต้นทุนการพัฒนาอสังหาริมทรัพย์</t>
  </si>
  <si>
    <t xml:space="preserve">   ค่าใช้จ่ายสำหรับโครงการค้างจ่าย</t>
  </si>
  <si>
    <t xml:space="preserve">   สินทรัพย์ไม่หมุนเวียนอื่น</t>
  </si>
  <si>
    <t>เงินสดจ่ายเพื่อให้กู้ยืมระยะสั้นแก่กิจการที่เกี่ยวข้องกัน</t>
  </si>
  <si>
    <t>เงินสดรับจากการจำหน่ายอุปกรณ์</t>
  </si>
  <si>
    <t>เงินสดจ่ายคืนเงินกู้ยืมระยะยาวจากสถาบันการเงิน</t>
  </si>
  <si>
    <t>ขาดทุนสะสม</t>
  </si>
  <si>
    <t>ขาดทุนสำหรับงวด</t>
  </si>
  <si>
    <t>เงินให้กู้ยืมระยะยาวแก่กิจการที่เกี่ยวข้องกัน</t>
  </si>
  <si>
    <t>เงินสดและรายการเทียบเท่าเงินสด ณ วันต้นงวด</t>
  </si>
  <si>
    <t xml:space="preserve">เงินสดและรายการเทียบเท่าเงินสด ณ วันสิ้นงวด  </t>
  </si>
  <si>
    <t xml:space="preserve">อาคารและอุปกรณ์ </t>
  </si>
  <si>
    <t>สินทรัพย์สิทธิการใช้</t>
  </si>
  <si>
    <t>ลูกหนี้อื่น</t>
  </si>
  <si>
    <t>เงินกู้ยืมระยะยาวจากสถาบันการเงิน - สุทธิจากส่วนที่</t>
  </si>
  <si>
    <t>ชำระแล้ว</t>
  </si>
  <si>
    <t>ที่ออกและ</t>
  </si>
  <si>
    <t>รายได้รับล่วงหน้าจากงานตามสัญญา</t>
  </si>
  <si>
    <t>รายได้รับล่วงหน้าจากการขายอสังหาริมทรัพย์</t>
  </si>
  <si>
    <t>รายได้ทางการเงิน</t>
  </si>
  <si>
    <t>ต้นทุนทางการเงิน</t>
  </si>
  <si>
    <t xml:space="preserve">   รายได้รับล่วงหน้าจากการขายอสังหาริมทรัพย์</t>
  </si>
  <si>
    <t>สินทรัพย์ภาษีเงินได้ของงวดปัจจุบัน</t>
  </si>
  <si>
    <t>สินค้าคงเหลือ</t>
  </si>
  <si>
    <t>กำไร(ขาดทุน)สำหรับงวด</t>
  </si>
  <si>
    <t>กำไร(ขาดทุน)ก่อนภาษี</t>
  </si>
  <si>
    <t>งบกำไรขาดทุนเบ็ดเสร็จ</t>
  </si>
  <si>
    <t xml:space="preserve">   ลูกหนี้อื่น</t>
  </si>
  <si>
    <t>เงินเบิกเกินบัญชีธนาคาร</t>
  </si>
  <si>
    <t xml:space="preserve">   สินค้าคงเหลือ</t>
  </si>
  <si>
    <t>เงินสดรับจากการกู้ยืมระยะยาวจากสถาบันการเงิน</t>
  </si>
  <si>
    <t>เงินสดจ่ายชำระหนี้สินตามสัญญาเช่า</t>
  </si>
  <si>
    <t>เงินสดจ่ายคืนเงินกู้ยืมระยะสั้นจากกิจการที่เกี่ยวข้องกัน</t>
  </si>
  <si>
    <t>สินทรัพย์ทางการเงินไม่หมุนเวียนอื่น</t>
  </si>
  <si>
    <t>ประมาณการหนี้สินสำหรับต้นทุนในการรื้อถอน</t>
  </si>
  <si>
    <t xml:space="preserve">   สินทรัพย์ทางการเงินไม่หมุนเวียนอื่น</t>
  </si>
  <si>
    <t>หนี้สินและส่วนของผู้ถือหุ้น (ต่อ)</t>
  </si>
  <si>
    <t>กำไรขาดทุน</t>
  </si>
  <si>
    <t>(หน่วย: พันบาท ยกเว้นกำไรต่อหุ้นแสดงเป็นบาท)</t>
  </si>
  <si>
    <t>ต้นทุนขายอสังหาริมทรัพย์</t>
  </si>
  <si>
    <t>กำไรขาดทุนเบ็ดเสร็จอื่น</t>
  </si>
  <si>
    <t>กำไรขาดทุนเบ็ดเสร็จอื่นสำหรับงวด</t>
  </si>
  <si>
    <t>กำไรต่อหุ้น</t>
  </si>
  <si>
    <t xml:space="preserve">   กำไร(ขาดทุน)</t>
  </si>
  <si>
    <t>รายการปรับกระทบยอดกำไร(ขาดทุน)ก่อนภาษีเป็นเงินสดรับ (จ่าย)</t>
  </si>
  <si>
    <t xml:space="preserve">   ค่าตัดจำหน่ายดอกเบี้ยของหนี้สินตามสัญญาเช่า</t>
  </si>
  <si>
    <t xml:space="preserve">   สำรองผลประโยชน์ระยะยาวของพนักงาน</t>
  </si>
  <si>
    <t xml:space="preserve">   เงินสดรับค่าดอกเบี้ย</t>
  </si>
  <si>
    <t>รายการที่ไม่ใช่เงินสด</t>
  </si>
  <si>
    <t xml:space="preserve">   เงินสดจ่ายดอกเบี้ย</t>
  </si>
  <si>
    <t>ข้อมูลกระแสเงินสดเปิดเผยเพิ่มเติม</t>
  </si>
  <si>
    <t>งบกระแสเงินสด (ต่อ)</t>
  </si>
  <si>
    <t xml:space="preserve">   บันทึกดอกเบี้ยจ่ายเป็นต้นทุนการพัฒนาอสังหาริมทรัพย์</t>
  </si>
  <si>
    <t>ส่วนของเงินกู้ยืมระยะยาวจากสถาบันการเงิน</t>
  </si>
  <si>
    <t xml:space="preserve">   ที่ถึงกำหนดชำระภายในหนึ่งปี</t>
  </si>
  <si>
    <t>กำไร(ขาดทุน)ก่อนรายได้(ค่าใช้จ่าย)ภาษีเงินได้</t>
  </si>
  <si>
    <t xml:space="preserve">   เจ้าหนี้ค่าอุปกรณ์เพิ่มขึ้น</t>
  </si>
  <si>
    <t xml:space="preserve">   เงินสดจ่ายภาษีเงินได้</t>
  </si>
  <si>
    <t xml:space="preserve">กำไร(ขาดทุน)ต่อหุ้นขั้นพื้นฐาน </t>
  </si>
  <si>
    <t xml:space="preserve">   ตัดจำหน่ายค่าธรรมเนียมในการจัดหาเงินกู้ยืม</t>
  </si>
  <si>
    <t xml:space="preserve">      หุ้นสามัญ 641,469,040 หุ้น มูลค่าหุ้นละ 1 บาท</t>
  </si>
  <si>
    <t>รายได้(ค่าใช้จ่าย)ภาษีเงินได้</t>
  </si>
  <si>
    <t>ยอดคงเหลือ ณ วันที่ 1 มกราคม 2564</t>
  </si>
  <si>
    <t>31 ธันวาคม 2563</t>
  </si>
  <si>
    <t>หนี้สินทางการเงินไม่หมุนเวียนอื่น</t>
  </si>
  <si>
    <t xml:space="preserve">   รายได้ทางการเงิน</t>
  </si>
  <si>
    <t xml:space="preserve">   ต้นทุนทางการเงิน</t>
  </si>
  <si>
    <t>หนี้สินทางการเงินหมุนเวียนอื่น</t>
  </si>
  <si>
    <t xml:space="preserve">   รายได้รับล่วงหน้าจากงานตามสัญญา</t>
  </si>
  <si>
    <t xml:space="preserve">   หนี้สินทางการเงินไม่หมุนเวียนอื่น</t>
  </si>
  <si>
    <t>กระแสเงินสดสุทธิใช้ไปในกิจกรรมลงทุน</t>
  </si>
  <si>
    <t xml:space="preserve">   หนี้สินทางการเงินหมุนเวียนอื่น</t>
  </si>
  <si>
    <t xml:space="preserve">   สินทรัพย์ทางการเงินหมุนเวียนอื่น</t>
  </si>
  <si>
    <t xml:space="preserve">   เจ้าหนี้เงินประกันผลงาน</t>
  </si>
  <si>
    <t xml:space="preserve">   เงินสดรับจากภาษีเงินได้ถูกหัก ณ ที่จ่ายได้รับคืน</t>
  </si>
  <si>
    <t>เงินสดจ่ายค่าธรรมเนียมในการจัดหาเงินกู้ยืม</t>
  </si>
  <si>
    <t xml:space="preserve">   เจ้าหนี้ค่าสินทรัพย์ไม่มีตัวตนเพิ่มขึ้น</t>
  </si>
  <si>
    <t xml:space="preserve">   หนี้สินตามสัญญาเช่าเพิ่มขึ้น</t>
  </si>
  <si>
    <t xml:space="preserve">   ขาดทุนจากการจำหน่ายและตัดจำหน่ายอุปกรณ์</t>
  </si>
  <si>
    <t xml:space="preserve">   โอนกลับประมาณการค่าซ่อมแซม</t>
  </si>
  <si>
    <t xml:space="preserve">   โอนกลับขาดทุนจากการด้อยค่าของสินทรัพย์ทางการเงินหมุนเวียนอื่น</t>
  </si>
  <si>
    <t>ยอดคงเหลือ ณ วันที่ 30 กันยายน 2563</t>
  </si>
  <si>
    <t>ยอดคงเหลือ ณ วันที่ 30 กันยายน 2564</t>
  </si>
  <si>
    <t>สำหรับงวดสามเดือนสิ้นสุดวันที่ 30 กันยายน 2564</t>
  </si>
  <si>
    <t>ณ วันที่ 30 กันยายน 2564</t>
  </si>
  <si>
    <t>30 กันยายน 2564</t>
  </si>
  <si>
    <t>สำหรับงวดเก้าเดือนสิ้นสุดวันที่ 30 กันยายน 2564</t>
  </si>
  <si>
    <t xml:space="preserve">   กำไรจากค่าสินไหมทดแทนจากการประกันภัย</t>
  </si>
  <si>
    <t xml:space="preserve">เงินสดรับจากการกู้ยืมระยะสั้นจากกิจการที่เกี่ยวข้องกัน </t>
  </si>
  <si>
    <t>กำไร(ขาดทุน)จากการดำเนินงาน</t>
  </si>
  <si>
    <t>กำไร(ขาดทุน)จากการดำเนินงานก่อนการเปลี่ยนแปลงในสินทรัพย์</t>
  </si>
  <si>
    <t>เงินสดรับคืนจากการให้กู้ยืมระยะยาวแก่กิจการที่เกี่ยวข้องกัน</t>
  </si>
  <si>
    <t>กระแสเงินสดสุทธิจาก (ใช้ไปใน) กิจกรรมจัดหาเงิน</t>
  </si>
  <si>
    <t>กระแสเงินสดสุทธิจาก (ใช้ไปใน) กิจกรรมดำเนินงาน</t>
  </si>
  <si>
    <t>กระแสเงินสดจาก (ใช้ไปใน) กิจกรรมดำเนินงาน</t>
  </si>
  <si>
    <t>เงินเบิกเกินบัญชีธนาคารเพิ่มขึ้น (ลดลง)</t>
  </si>
  <si>
    <t>เงินสดจ่ายเพื่อซื้อเงินลงทุนในบริษัทย่อย</t>
  </si>
  <si>
    <t>เงินสดจ่ายเพื่อซื้ออุปกรณ์</t>
  </si>
  <si>
    <t>เงินสดจ่ายเพื่อซื้อสินทรัพย์ไม่มีตัวตน</t>
  </si>
  <si>
    <t xml:space="preserve">   ค่าที่ดินค้างจ่ายเพิ่มขึ้น</t>
  </si>
  <si>
    <t>เงินสดจ่ายล่วงหน้าค่าธรรมเนียมในการจัดหาเงินกู้</t>
  </si>
  <si>
    <t>ขาดทุนเบ็ดเสร็จรวมสำหรับงวด</t>
  </si>
  <si>
    <t>หุ้นบุริมสิทธิชนิดสะสมเงินปันผลและไถ่ถอนได้</t>
  </si>
  <si>
    <t>เงินสดจ่ายค่าธรรมเนียมในการออกหุ้นบุริมสิทธิ</t>
  </si>
  <si>
    <t xml:space="preserve">   ชนิดสะสมเงินปันผลและไถ่ถอนได้</t>
  </si>
  <si>
    <t>เงินสดรับจากการออกหุ้นบุริมสิทธิ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</si>
</sst>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_)"/>
    <numFmt numFmtId="167" formatCode="dd\-mmm\-yy_)"/>
    <numFmt numFmtId="168" formatCode="#,##0.00\ &quot;F&quot;;\-#,##0.00\ &quot;F&quot;"/>
    <numFmt numFmtId="169" formatCode="_(* #,##0.000_);_(* \(#,##0.000\);_(* &quot;-&quot;??_);_(@_)"/>
    <numFmt numFmtId="170" formatCode="#,##0.0_);[Red]\(#,##0.0\)"/>
    <numFmt numFmtId="171" formatCode="#,##0;\(#,##0\)"/>
    <numFmt numFmtId="172" formatCode="\$#,##0.00;\(\$#,##0.00\)"/>
    <numFmt numFmtId="173" formatCode="\$#,##0;\(\$#,##0\)"/>
    <numFmt numFmtId="174" formatCode="_(* #,##0.000000000_);_(* \(#,##0.000000000\);_(* &quot;-&quot;??_);_(@_)"/>
  </numFmts>
  <fonts count="53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i/>
      <sz val="16"/>
      <name val="Angsana New"/>
      <family val="1"/>
    </font>
    <font>
      <sz val="14"/>
      <name val="CordiaUPC"/>
      <family val="2"/>
    </font>
    <font>
      <i/>
      <sz val="16"/>
      <color indexed="10"/>
      <name val="Angsana New"/>
      <family val="1"/>
    </font>
    <font>
      <sz val="12"/>
      <name val="EucrosiaUPC"/>
      <family val="1"/>
    </font>
    <font>
      <sz val="10"/>
      <name val="Arial"/>
      <family val="2"/>
    </font>
    <font>
      <sz val="14"/>
      <name val="AngsanaUPC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name val="ApFont"/>
      <family val="0"/>
    </font>
    <font>
      <sz val="10"/>
      <name val="Times New Roman"/>
      <family val="1"/>
    </font>
    <font>
      <sz val="15"/>
      <name val="CordiaUPC"/>
      <family val="1"/>
    </font>
    <font>
      <b/>
      <i/>
      <sz val="16"/>
      <name val="Angsana New"/>
      <family val="1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6"/>
      <color rgb="FFFF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tted"/>
    </border>
    <border>
      <left/>
      <right/>
      <top style="thin"/>
      <bottom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4" fontId="14" fillId="0" borderId="0" applyFont="0" applyFill="0" applyBorder="0" applyAlignment="0" applyProtection="0"/>
    <xf numFmtId="168" fontId="10" fillId="0" borderId="0">
      <alignment/>
      <protection/>
    </xf>
    <xf numFmtId="171" fontId="1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0" fillId="0" borderId="0">
      <alignment/>
      <protection/>
    </xf>
    <xf numFmtId="172" fontId="15" fillId="0" borderId="0">
      <alignment/>
      <protection/>
    </xf>
    <xf numFmtId="165" fontId="10" fillId="0" borderId="0">
      <alignment/>
      <protection/>
    </xf>
    <xf numFmtId="173" fontId="15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38" fontId="1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1" applyNumberFormat="0" applyAlignment="0" applyProtection="0"/>
    <xf numFmtId="10" fontId="11" fillId="32" borderId="6" applyNumberFormat="0" applyBorder="0" applyAlignment="0" applyProtection="0"/>
    <xf numFmtId="0" fontId="46" fillId="0" borderId="7" applyNumberFormat="0" applyFill="0" applyAlignment="0" applyProtection="0"/>
    <xf numFmtId="0" fontId="47" fillId="33" borderId="0" applyNumberFormat="0" applyBorder="0" applyAlignment="0" applyProtection="0"/>
    <xf numFmtId="37" fontId="12" fillId="0" borderId="0">
      <alignment/>
      <protection/>
    </xf>
    <xf numFmtId="166" fontId="13" fillId="0" borderId="0">
      <alignment/>
      <protection/>
    </xf>
    <xf numFmtId="170" fontId="16" fillId="0" borderId="0">
      <alignment/>
      <protection/>
    </xf>
    <xf numFmtId="0" fontId="3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9" fontId="6" fillId="0" borderId="0">
      <alignment/>
      <protection/>
    </xf>
    <xf numFmtId="39" fontId="6" fillId="0" borderId="0">
      <alignment/>
      <protection/>
    </xf>
    <xf numFmtId="39" fontId="6" fillId="0" borderId="0">
      <alignment/>
      <protection/>
    </xf>
    <xf numFmtId="39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0" fillId="34" borderId="8" applyNumberFormat="0" applyFont="0" applyAlignment="0" applyProtection="0"/>
    <xf numFmtId="0" fontId="48" fillId="27" borderId="9" applyNumberFormat="0" applyAlignment="0" applyProtection="0"/>
    <xf numFmtId="9" fontId="0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" fontId="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41" fontId="3" fillId="0" borderId="0" xfId="0" applyNumberFormat="1" applyFont="1" applyFill="1" applyBorder="1" applyAlignment="1">
      <alignment horizontal="right"/>
    </xf>
    <xf numFmtId="41" fontId="3" fillId="0" borderId="0" xfId="0" applyNumberFormat="1" applyFont="1" applyFill="1" applyAlignment="1">
      <alignment/>
    </xf>
    <xf numFmtId="41" fontId="3" fillId="0" borderId="12" xfId="0" applyNumberFormat="1" applyFont="1" applyFill="1" applyBorder="1" applyAlignment="1">
      <alignment horizontal="right"/>
    </xf>
    <xf numFmtId="41" fontId="3" fillId="0" borderId="0" xfId="0" applyNumberFormat="1" applyFont="1" applyFill="1" applyAlignment="1">
      <alignment horizontal="right"/>
    </xf>
    <xf numFmtId="41" fontId="3" fillId="0" borderId="13" xfId="0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 quotePrefix="1">
      <alignment horizontal="left"/>
    </xf>
    <xf numFmtId="164" fontId="3" fillId="0" borderId="0" xfId="0" applyNumberFormat="1" applyFont="1" applyFill="1" applyAlignment="1" quotePrefix="1">
      <alignment horizontal="centerContinuous"/>
    </xf>
    <xf numFmtId="0" fontId="3" fillId="0" borderId="0" xfId="0" applyNumberFormat="1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164" fontId="3" fillId="0" borderId="0" xfId="0" applyNumberFormat="1" applyFont="1" applyFill="1" applyAlignment="1">
      <alignment horizontal="left"/>
    </xf>
    <xf numFmtId="37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37" fontId="3" fillId="0" borderId="0" xfId="78" applyNumberFormat="1" applyFont="1" applyFill="1" applyAlignment="1">
      <alignment/>
      <protection/>
    </xf>
    <xf numFmtId="37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0" fontId="3" fillId="0" borderId="14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right"/>
    </xf>
    <xf numFmtId="0" fontId="3" fillId="0" borderId="14" xfId="0" applyNumberFormat="1" applyFont="1" applyFill="1" applyBorder="1" applyAlignment="1" quotePrefix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quotePrefix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 quotePrefix="1">
      <alignment horizontal="left"/>
    </xf>
    <xf numFmtId="0" fontId="3" fillId="0" borderId="0" xfId="0" applyNumberFormat="1" applyFont="1" applyFill="1" applyAlignment="1" quotePrefix="1">
      <alignment horizontal="left"/>
    </xf>
    <xf numFmtId="41" fontId="3" fillId="0" borderId="15" xfId="0" applyNumberFormat="1" applyFont="1" applyFill="1" applyBorder="1" applyAlignment="1">
      <alignment horizontal="right"/>
    </xf>
    <xf numFmtId="41" fontId="3" fillId="0" borderId="14" xfId="0" applyNumberFormat="1" applyFont="1" applyFill="1" applyBorder="1" applyAlignment="1">
      <alignment horizontal="right"/>
    </xf>
    <xf numFmtId="41" fontId="3" fillId="0" borderId="13" xfId="0" applyNumberFormat="1" applyFont="1" applyFill="1" applyBorder="1" applyAlignment="1">
      <alignment horizontal="right"/>
    </xf>
    <xf numFmtId="0" fontId="2" fillId="0" borderId="0" xfId="0" applyFont="1" applyFill="1" applyAlignment="1" quotePrefix="1">
      <alignment horizontal="left"/>
    </xf>
    <xf numFmtId="0" fontId="2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 applyAlignment="1">
      <alignment horizontal="center"/>
    </xf>
    <xf numFmtId="41" fontId="3" fillId="0" borderId="15" xfId="0" applyNumberFormat="1" applyFont="1" applyFill="1" applyBorder="1" applyAlignment="1">
      <alignment horizontal="center"/>
    </xf>
    <xf numFmtId="41" fontId="3" fillId="0" borderId="14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 quotePrefix="1">
      <alignment horizontal="center"/>
    </xf>
    <xf numFmtId="0" fontId="3" fillId="0" borderId="16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 quotePrefix="1">
      <alignment horizontal="left"/>
    </xf>
    <xf numFmtId="164" fontId="2" fillId="0" borderId="0" xfId="0" applyNumberFormat="1" applyFont="1" applyFill="1" applyBorder="1" applyAlignment="1" quotePrefix="1">
      <alignment horizontal="left"/>
    </xf>
    <xf numFmtId="0" fontId="2" fillId="0" borderId="0" xfId="0" applyFont="1" applyFill="1" applyAlignment="1">
      <alignment horizontal="left"/>
    </xf>
    <xf numFmtId="37" fontId="2" fillId="0" borderId="0" xfId="0" applyNumberFormat="1" applyFont="1" applyFill="1" applyBorder="1" applyAlignment="1">
      <alignment horizontal="left"/>
    </xf>
    <xf numFmtId="38" fontId="3" fillId="0" borderId="0" xfId="0" applyNumberFormat="1" applyFont="1" applyFill="1" applyAlignment="1">
      <alignment horizontal="centerContinuous"/>
    </xf>
    <xf numFmtId="38" fontId="3" fillId="0" borderId="0" xfId="0" applyNumberFormat="1" applyFont="1" applyFill="1" applyBorder="1" applyAlignment="1">
      <alignment horizontal="centerContinuous"/>
    </xf>
    <xf numFmtId="0" fontId="3" fillId="0" borderId="0" xfId="0" applyFont="1" applyFill="1" applyAlignment="1">
      <alignment horizontal="right"/>
    </xf>
    <xf numFmtId="164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52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37" fontId="3" fillId="0" borderId="0" xfId="0" applyNumberFormat="1" applyFont="1" applyFill="1" applyAlignment="1">
      <alignment horizontal="left"/>
    </xf>
    <xf numFmtId="37" fontId="2" fillId="0" borderId="0" xfId="0" applyNumberFormat="1" applyFont="1" applyFill="1" applyAlignment="1" quotePrefix="1">
      <alignment horizontal="left"/>
    </xf>
    <xf numFmtId="41" fontId="3" fillId="0" borderId="12" xfId="0" applyNumberFormat="1" applyFont="1" applyFill="1" applyBorder="1" applyAlignment="1">
      <alignment horizontal="center"/>
    </xf>
    <xf numFmtId="43" fontId="3" fillId="0" borderId="0" xfId="0" applyNumberFormat="1" applyFont="1" applyFill="1" applyAlignment="1">
      <alignment/>
    </xf>
    <xf numFmtId="43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 applyProtection="1">
      <alignment horizontal="left"/>
      <protection/>
    </xf>
    <xf numFmtId="169" fontId="3" fillId="0" borderId="12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41" fontId="3" fillId="0" borderId="17" xfId="0" applyNumberFormat="1" applyFont="1" applyFill="1" applyBorder="1" applyAlignment="1">
      <alignment horizont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 horizontal="right"/>
    </xf>
    <xf numFmtId="43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64" fontId="3" fillId="0" borderId="14" xfId="0" applyNumberFormat="1" applyFont="1" applyFill="1" applyBorder="1" applyAlignment="1">
      <alignment horizontal="center"/>
    </xf>
    <xf numFmtId="164" fontId="17" fillId="0" borderId="0" xfId="0" applyNumberFormat="1" applyFont="1" applyFill="1" applyAlignment="1">
      <alignment/>
    </xf>
    <xf numFmtId="37" fontId="5" fillId="0" borderId="0" xfId="79" applyNumberFormat="1" applyFont="1" applyFill="1" applyAlignment="1">
      <alignment horizontal="center"/>
      <protection/>
    </xf>
    <xf numFmtId="174" fontId="3" fillId="0" borderId="0" xfId="42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zerodec" xfId="46"/>
    <cellStyle name="comma zerodec 2" xfId="47"/>
    <cellStyle name="Currency" xfId="48"/>
    <cellStyle name="Currency [0]" xfId="49"/>
    <cellStyle name="Currency1" xfId="50"/>
    <cellStyle name="Currency1 2" xfId="51"/>
    <cellStyle name="Dollar (zero dec)" xfId="52"/>
    <cellStyle name="Dollar (zero dec) 2" xfId="53"/>
    <cellStyle name="Explanatory Text" xfId="54"/>
    <cellStyle name="Good" xfId="55"/>
    <cellStyle name="Grey" xfId="56"/>
    <cellStyle name="Heading 1" xfId="57"/>
    <cellStyle name="Heading 2" xfId="58"/>
    <cellStyle name="Heading 3" xfId="59"/>
    <cellStyle name="Heading 4" xfId="60"/>
    <cellStyle name="Input" xfId="61"/>
    <cellStyle name="Input [yellow]" xfId="62"/>
    <cellStyle name="Linked Cell" xfId="63"/>
    <cellStyle name="Neutral" xfId="64"/>
    <cellStyle name="no dec" xfId="65"/>
    <cellStyle name="Normal - Style1" xfId="66"/>
    <cellStyle name="Normal - Style1 2" xfId="67"/>
    <cellStyle name="Normal 2" xfId="68"/>
    <cellStyle name="Normal 2 2" xfId="69"/>
    <cellStyle name="Normal 2 3" xfId="70"/>
    <cellStyle name="Normal 3" xfId="71"/>
    <cellStyle name="Normal 4" xfId="72"/>
    <cellStyle name="Normal 5" xfId="73"/>
    <cellStyle name="Normal 6" xfId="74"/>
    <cellStyle name="Normal 7" xfId="75"/>
    <cellStyle name="Normal 8" xfId="76"/>
    <cellStyle name="Normal 9" xfId="77"/>
    <cellStyle name="Normal_BS&amp;PLT Q1'2006" xfId="78"/>
    <cellStyle name="Normal_Samart Corp" xfId="79"/>
    <cellStyle name="Note" xfId="80"/>
    <cellStyle name="Output" xfId="81"/>
    <cellStyle name="Percent" xfId="82"/>
    <cellStyle name="Percent [2]" xfId="83"/>
    <cellStyle name="Percent 2" xfId="84"/>
    <cellStyle name="Percent 3" xfId="85"/>
    <cellStyle name="Percent 4" xfId="86"/>
    <cellStyle name="Quantity" xfId="87"/>
    <cellStyle name="Title" xfId="88"/>
    <cellStyle name="Total" xfId="89"/>
    <cellStyle name="Warning Text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0.7109375" defaultRowHeight="24" customHeight="1"/>
  <cols>
    <col min="1" max="1" width="43.7109375" style="19" customWidth="1"/>
    <col min="2" max="2" width="1.7109375" style="18" customWidth="1"/>
    <col min="3" max="3" width="6.421875" style="19" customWidth="1"/>
    <col min="4" max="4" width="1.421875" style="18" customWidth="1"/>
    <col min="5" max="5" width="14.7109375" style="18" customWidth="1"/>
    <col min="6" max="6" width="0.85546875" style="18" customWidth="1"/>
    <col min="7" max="7" width="14.7109375" style="18" customWidth="1"/>
    <col min="8" max="8" width="0.85546875" style="18" customWidth="1"/>
    <col min="9" max="9" width="14.7109375" style="18" customWidth="1"/>
    <col min="10" max="10" width="0.85546875" style="18" customWidth="1"/>
    <col min="11" max="11" width="14.7109375" style="18" customWidth="1"/>
    <col min="12" max="12" width="0.85546875" style="18" customWidth="1"/>
    <col min="13" max="16384" width="10.7109375" style="18" customWidth="1"/>
  </cols>
  <sheetData>
    <row r="1" spans="1:11" s="13" customFormat="1" ht="23.25">
      <c r="A1" s="9" t="s">
        <v>73</v>
      </c>
      <c r="B1" s="10"/>
      <c r="C1" s="11"/>
      <c r="D1" s="12"/>
      <c r="E1" s="12"/>
      <c r="F1" s="12"/>
      <c r="G1" s="12"/>
      <c r="H1" s="12"/>
      <c r="I1" s="12"/>
      <c r="J1" s="12"/>
      <c r="K1" s="12"/>
    </row>
    <row r="2" spans="1:11" s="13" customFormat="1" ht="23.25">
      <c r="A2" s="14" t="s">
        <v>0</v>
      </c>
      <c r="B2" s="10"/>
      <c r="C2" s="11"/>
      <c r="D2" s="12"/>
      <c r="E2" s="12"/>
      <c r="F2" s="12"/>
      <c r="G2" s="12"/>
      <c r="H2" s="12"/>
      <c r="I2" s="10"/>
      <c r="J2" s="12"/>
      <c r="K2" s="10"/>
    </row>
    <row r="3" spans="1:11" s="16" customFormat="1" ht="22.5" customHeight="1">
      <c r="A3" s="15" t="s">
        <v>165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3.25">
      <c r="A4" s="11"/>
      <c r="B4" s="12"/>
      <c r="C4" s="11"/>
      <c r="D4" s="12"/>
      <c r="E4" s="12"/>
      <c r="F4" s="12"/>
      <c r="G4" s="12"/>
      <c r="H4" s="12"/>
      <c r="I4" s="12"/>
      <c r="J4" s="12"/>
      <c r="K4" s="17" t="s">
        <v>68</v>
      </c>
    </row>
    <row r="5" spans="5:11" ht="23.25">
      <c r="E5" s="91" t="s">
        <v>1</v>
      </c>
      <c r="F5" s="91"/>
      <c r="G5" s="91"/>
      <c r="I5" s="91" t="s">
        <v>2</v>
      </c>
      <c r="J5" s="91"/>
      <c r="K5" s="91"/>
    </row>
    <row r="6" spans="3:11" ht="23.25">
      <c r="C6" s="21" t="s">
        <v>3</v>
      </c>
      <c r="D6" s="22"/>
      <c r="E6" s="23" t="s">
        <v>166</v>
      </c>
      <c r="F6" s="24"/>
      <c r="G6" s="23" t="s">
        <v>144</v>
      </c>
      <c r="H6" s="25"/>
      <c r="I6" s="23" t="s">
        <v>166</v>
      </c>
      <c r="J6" s="24"/>
      <c r="K6" s="23" t="s">
        <v>144</v>
      </c>
    </row>
    <row r="7" spans="3:11" ht="23.25">
      <c r="C7" s="26"/>
      <c r="D7" s="27"/>
      <c r="E7" s="81" t="s">
        <v>66</v>
      </c>
      <c r="F7" s="28"/>
      <c r="G7" s="29" t="s">
        <v>65</v>
      </c>
      <c r="H7" s="30"/>
      <c r="I7" s="81" t="s">
        <v>66</v>
      </c>
      <c r="J7" s="28"/>
      <c r="K7" s="29" t="s">
        <v>65</v>
      </c>
    </row>
    <row r="8" spans="3:11" ht="23.25">
      <c r="C8" s="26"/>
      <c r="D8" s="27"/>
      <c r="E8" s="28" t="s">
        <v>67</v>
      </c>
      <c r="F8" s="28"/>
      <c r="G8" s="29"/>
      <c r="H8" s="30"/>
      <c r="I8" s="28" t="s">
        <v>67</v>
      </c>
      <c r="J8" s="28"/>
      <c r="K8" s="29"/>
    </row>
    <row r="9" ht="23.25">
      <c r="A9" s="31" t="s">
        <v>4</v>
      </c>
    </row>
    <row r="10" spans="1:3" ht="23.25">
      <c r="A10" s="31" t="s">
        <v>5</v>
      </c>
      <c r="C10" s="32"/>
    </row>
    <row r="11" spans="1:11" ht="23.25">
      <c r="A11" s="19" t="s">
        <v>6</v>
      </c>
      <c r="C11" s="32"/>
      <c r="E11" s="6">
        <v>270231</v>
      </c>
      <c r="F11" s="6"/>
      <c r="G11" s="6">
        <v>161535</v>
      </c>
      <c r="H11" s="6"/>
      <c r="I11" s="6">
        <v>34170</v>
      </c>
      <c r="J11" s="6"/>
      <c r="K11" s="6">
        <v>47940</v>
      </c>
    </row>
    <row r="12" spans="1:11" ht="23.25">
      <c r="A12" s="19" t="s">
        <v>94</v>
      </c>
      <c r="C12" s="32">
        <v>3</v>
      </c>
      <c r="D12" s="33"/>
      <c r="E12" s="6">
        <v>826</v>
      </c>
      <c r="F12" s="6"/>
      <c r="G12" s="6">
        <v>220</v>
      </c>
      <c r="H12" s="6"/>
      <c r="I12" s="6">
        <v>18082</v>
      </c>
      <c r="J12" s="6"/>
      <c r="K12" s="6">
        <v>62965</v>
      </c>
    </row>
    <row r="13" spans="1:11" ht="23.25">
      <c r="A13" s="34" t="s">
        <v>7</v>
      </c>
      <c r="B13" s="35"/>
      <c r="C13" s="32">
        <v>2</v>
      </c>
      <c r="E13" s="6">
        <v>0</v>
      </c>
      <c r="F13" s="6"/>
      <c r="G13" s="6">
        <v>0</v>
      </c>
      <c r="H13" s="6"/>
      <c r="I13" s="6">
        <v>453196</v>
      </c>
      <c r="J13" s="6"/>
      <c r="K13" s="6">
        <v>16967</v>
      </c>
    </row>
    <row r="14" spans="1:11" ht="23.25">
      <c r="A14" s="34" t="s">
        <v>104</v>
      </c>
      <c r="B14" s="35"/>
      <c r="C14" s="32"/>
      <c r="E14" s="6">
        <v>350</v>
      </c>
      <c r="F14" s="6"/>
      <c r="G14" s="6">
        <v>677</v>
      </c>
      <c r="H14" s="6"/>
      <c r="I14" s="6">
        <v>0</v>
      </c>
      <c r="J14" s="6"/>
      <c r="K14" s="6">
        <v>0</v>
      </c>
    </row>
    <row r="15" spans="1:11" ht="23.25">
      <c r="A15" s="36" t="s">
        <v>74</v>
      </c>
      <c r="B15" s="35"/>
      <c r="C15" s="32">
        <v>4</v>
      </c>
      <c r="E15" s="6">
        <v>3225052</v>
      </c>
      <c r="F15" s="6"/>
      <c r="G15" s="6">
        <v>1593425</v>
      </c>
      <c r="H15" s="6"/>
      <c r="I15" s="6">
        <v>3783</v>
      </c>
      <c r="J15" s="6"/>
      <c r="K15" s="6">
        <v>3783</v>
      </c>
    </row>
    <row r="16" spans="1:11" ht="23.25">
      <c r="A16" s="36" t="s">
        <v>103</v>
      </c>
      <c r="B16" s="35"/>
      <c r="C16" s="32"/>
      <c r="E16" s="6">
        <v>1894</v>
      </c>
      <c r="F16" s="6"/>
      <c r="G16" s="6">
        <v>3028</v>
      </c>
      <c r="H16" s="6"/>
      <c r="I16" s="6">
        <v>1893</v>
      </c>
      <c r="J16" s="6"/>
      <c r="K16" s="6">
        <v>3027</v>
      </c>
    </row>
    <row r="17" spans="1:11" ht="23.25">
      <c r="A17" s="19" t="s">
        <v>8</v>
      </c>
      <c r="C17" s="32">
        <v>5</v>
      </c>
      <c r="E17" s="6">
        <v>281870</v>
      </c>
      <c r="F17" s="6"/>
      <c r="G17" s="6">
        <v>184759</v>
      </c>
      <c r="H17" s="6"/>
      <c r="I17" s="6">
        <v>9038</v>
      </c>
      <c r="J17" s="6"/>
      <c r="K17" s="6">
        <v>9638</v>
      </c>
    </row>
    <row r="18" spans="1:11" ht="23.25">
      <c r="A18" s="31" t="s">
        <v>9</v>
      </c>
      <c r="C18" s="32"/>
      <c r="E18" s="37">
        <f>SUM(E11:E17)</f>
        <v>3780223</v>
      </c>
      <c r="F18" s="6"/>
      <c r="G18" s="37">
        <f>SUM(G11:G17)</f>
        <v>1943644</v>
      </c>
      <c r="H18" s="6"/>
      <c r="I18" s="37">
        <f>SUM(I11:I17)</f>
        <v>520162</v>
      </c>
      <c r="J18" s="6"/>
      <c r="K18" s="37">
        <f>SUM(K11:K17)</f>
        <v>144320</v>
      </c>
    </row>
    <row r="19" spans="1:11" ht="23.25">
      <c r="A19" s="31" t="s">
        <v>10</v>
      </c>
      <c r="C19" s="32"/>
      <c r="E19" s="6"/>
      <c r="F19" s="6"/>
      <c r="G19" s="6"/>
      <c r="H19" s="6"/>
      <c r="I19" s="6"/>
      <c r="J19" s="6"/>
      <c r="K19" s="6"/>
    </row>
    <row r="20" spans="1:11" ht="23.25">
      <c r="A20" s="19" t="s">
        <v>11</v>
      </c>
      <c r="C20" s="32">
        <v>6</v>
      </c>
      <c r="E20" s="6">
        <v>191</v>
      </c>
      <c r="F20" s="6"/>
      <c r="G20" s="6">
        <v>191</v>
      </c>
      <c r="H20" s="6"/>
      <c r="I20" s="6">
        <v>191</v>
      </c>
      <c r="J20" s="6"/>
      <c r="K20" s="6">
        <v>191</v>
      </c>
    </row>
    <row r="21" spans="1:11" ht="23.25">
      <c r="A21" s="19" t="s">
        <v>12</v>
      </c>
      <c r="C21" s="32">
        <v>7</v>
      </c>
      <c r="E21" s="6">
        <v>0</v>
      </c>
      <c r="F21" s="6"/>
      <c r="G21" s="6">
        <v>0</v>
      </c>
      <c r="H21" s="6"/>
      <c r="I21" s="6">
        <v>221249</v>
      </c>
      <c r="J21" s="6"/>
      <c r="K21" s="6">
        <v>50250</v>
      </c>
    </row>
    <row r="22" spans="1:11" ht="23.25">
      <c r="A22" s="34" t="s">
        <v>89</v>
      </c>
      <c r="B22" s="35"/>
      <c r="C22" s="32">
        <v>2</v>
      </c>
      <c r="E22" s="6">
        <v>0</v>
      </c>
      <c r="F22" s="6"/>
      <c r="G22" s="6">
        <v>0</v>
      </c>
      <c r="H22" s="6"/>
      <c r="I22" s="6">
        <v>100000</v>
      </c>
      <c r="J22" s="6"/>
      <c r="K22" s="6">
        <v>641500</v>
      </c>
    </row>
    <row r="23" spans="1:11" ht="23.25">
      <c r="A23" s="36" t="s">
        <v>92</v>
      </c>
      <c r="B23" s="35"/>
      <c r="C23" s="32"/>
      <c r="E23" s="6">
        <v>7734</v>
      </c>
      <c r="F23" s="6"/>
      <c r="G23" s="6">
        <v>9139</v>
      </c>
      <c r="H23" s="6"/>
      <c r="I23" s="6">
        <v>4558</v>
      </c>
      <c r="J23" s="6"/>
      <c r="K23" s="6">
        <v>4956</v>
      </c>
    </row>
    <row r="24" spans="1:11" ht="23.25">
      <c r="A24" s="36" t="s">
        <v>93</v>
      </c>
      <c r="B24" s="35"/>
      <c r="C24" s="32"/>
      <c r="E24" s="6">
        <v>8496</v>
      </c>
      <c r="F24" s="6"/>
      <c r="G24" s="6">
        <v>15315</v>
      </c>
      <c r="H24" s="6"/>
      <c r="I24" s="6">
        <v>4526</v>
      </c>
      <c r="J24" s="6"/>
      <c r="K24" s="6">
        <v>8367</v>
      </c>
    </row>
    <row r="25" spans="1:11" ht="23.25">
      <c r="A25" s="34" t="s">
        <v>75</v>
      </c>
      <c r="B25" s="35"/>
      <c r="C25" s="32"/>
      <c r="E25" s="6">
        <v>4776</v>
      </c>
      <c r="F25" s="6"/>
      <c r="G25" s="6">
        <v>4987</v>
      </c>
      <c r="H25" s="6"/>
      <c r="I25" s="6">
        <v>4776</v>
      </c>
      <c r="J25" s="6"/>
      <c r="K25" s="6">
        <v>4987</v>
      </c>
    </row>
    <row r="26" spans="1:11" ht="23.25">
      <c r="A26" s="34" t="s">
        <v>76</v>
      </c>
      <c r="B26" s="35"/>
      <c r="C26" s="32"/>
      <c r="E26" s="6">
        <v>39157</v>
      </c>
      <c r="F26" s="6"/>
      <c r="G26" s="6">
        <v>26878</v>
      </c>
      <c r="H26" s="6"/>
      <c r="I26" s="6">
        <v>2232</v>
      </c>
      <c r="J26" s="6"/>
      <c r="K26" s="6">
        <v>2366</v>
      </c>
    </row>
    <row r="27" spans="1:11" ht="23.25">
      <c r="A27" s="19" t="s">
        <v>114</v>
      </c>
      <c r="B27" s="35"/>
      <c r="C27" s="32"/>
      <c r="E27" s="38">
        <v>1316</v>
      </c>
      <c r="F27" s="6"/>
      <c r="G27" s="38">
        <v>1257</v>
      </c>
      <c r="H27" s="6"/>
      <c r="I27" s="38">
        <v>1199</v>
      </c>
      <c r="J27" s="6"/>
      <c r="K27" s="38">
        <v>1199</v>
      </c>
    </row>
    <row r="28" spans="1:11" ht="23.25">
      <c r="A28" s="31" t="s">
        <v>13</v>
      </c>
      <c r="C28" s="32"/>
      <c r="E28" s="6">
        <f>SUM(E20:E27)</f>
        <v>61670</v>
      </c>
      <c r="F28" s="6"/>
      <c r="G28" s="6">
        <f>SUM(G20:G27)</f>
        <v>57767</v>
      </c>
      <c r="H28" s="6"/>
      <c r="I28" s="6">
        <f>SUM(I20:I27)</f>
        <v>338731</v>
      </c>
      <c r="J28" s="6"/>
      <c r="K28" s="6">
        <f>SUM(K20:K27)</f>
        <v>713816</v>
      </c>
    </row>
    <row r="29" spans="1:11" ht="24" thickBot="1">
      <c r="A29" s="31" t="s">
        <v>14</v>
      </c>
      <c r="E29" s="39">
        <f>SUM(E18,E28)</f>
        <v>3841893</v>
      </c>
      <c r="F29" s="6"/>
      <c r="G29" s="39">
        <f>SUM(G18,G28)</f>
        <v>2001411</v>
      </c>
      <c r="H29" s="6"/>
      <c r="I29" s="39">
        <f>SUM(I18,I28)</f>
        <v>858893</v>
      </c>
      <c r="J29" s="3"/>
      <c r="K29" s="39">
        <f>SUM(K18,K28)</f>
        <v>858136</v>
      </c>
    </row>
    <row r="30" ht="24" thickTop="1"/>
    <row r="31" ht="23.25">
      <c r="A31" s="19" t="s">
        <v>15</v>
      </c>
    </row>
    <row r="32" spans="1:11" s="13" customFormat="1" ht="23.25">
      <c r="A32" s="40" t="s">
        <v>73</v>
      </c>
      <c r="B32" s="10"/>
      <c r="C32" s="11"/>
      <c r="D32" s="12"/>
      <c r="E32" s="12"/>
      <c r="F32" s="12"/>
      <c r="G32" s="12"/>
      <c r="H32" s="12"/>
      <c r="I32" s="12"/>
      <c r="J32" s="12"/>
      <c r="K32" s="12"/>
    </row>
    <row r="33" spans="1:11" s="13" customFormat="1" ht="23.25">
      <c r="A33" s="41" t="s">
        <v>16</v>
      </c>
      <c r="B33" s="10"/>
      <c r="C33" s="11"/>
      <c r="D33" s="12"/>
      <c r="E33" s="12"/>
      <c r="F33" s="12"/>
      <c r="G33" s="12"/>
      <c r="H33" s="12"/>
      <c r="I33" s="10"/>
      <c r="J33" s="12"/>
      <c r="K33" s="10"/>
    </row>
    <row r="34" spans="1:11" s="16" customFormat="1" ht="22.5" customHeight="1">
      <c r="A34" s="15" t="s">
        <v>165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23.25">
      <c r="A35" s="11"/>
      <c r="B35" s="12"/>
      <c r="C35" s="11"/>
      <c r="D35" s="12"/>
      <c r="E35" s="12"/>
      <c r="F35" s="12"/>
      <c r="G35" s="12"/>
      <c r="H35" s="12"/>
      <c r="I35" s="12"/>
      <c r="J35" s="12"/>
      <c r="K35" s="17" t="s">
        <v>68</v>
      </c>
    </row>
    <row r="36" spans="5:11" ht="23.25">
      <c r="E36" s="91" t="s">
        <v>1</v>
      </c>
      <c r="F36" s="91"/>
      <c r="G36" s="91"/>
      <c r="I36" s="91" t="s">
        <v>2</v>
      </c>
      <c r="J36" s="91"/>
      <c r="K36" s="91"/>
    </row>
    <row r="37" spans="3:11" ht="23.25">
      <c r="C37" s="21" t="s">
        <v>3</v>
      </c>
      <c r="D37" s="22"/>
      <c r="E37" s="23" t="s">
        <v>166</v>
      </c>
      <c r="F37" s="24"/>
      <c r="G37" s="23" t="s">
        <v>144</v>
      </c>
      <c r="H37" s="25"/>
      <c r="I37" s="23" t="s">
        <v>166</v>
      </c>
      <c r="J37" s="24"/>
      <c r="K37" s="23" t="s">
        <v>144</v>
      </c>
    </row>
    <row r="38" spans="3:11" ht="23.25">
      <c r="C38" s="26"/>
      <c r="D38" s="27"/>
      <c r="E38" s="81" t="s">
        <v>66</v>
      </c>
      <c r="F38" s="28"/>
      <c r="G38" s="29" t="s">
        <v>65</v>
      </c>
      <c r="H38" s="30"/>
      <c r="I38" s="81" t="s">
        <v>66</v>
      </c>
      <c r="J38" s="28"/>
      <c r="K38" s="29" t="s">
        <v>65</v>
      </c>
    </row>
    <row r="39" spans="3:11" ht="23.25">
      <c r="C39" s="26"/>
      <c r="D39" s="27"/>
      <c r="E39" s="28" t="s">
        <v>67</v>
      </c>
      <c r="F39" s="28"/>
      <c r="G39" s="29"/>
      <c r="H39" s="30"/>
      <c r="I39" s="28" t="s">
        <v>67</v>
      </c>
      <c r="J39" s="28"/>
      <c r="K39" s="29"/>
    </row>
    <row r="40" ht="23.25">
      <c r="A40" s="31" t="s">
        <v>17</v>
      </c>
    </row>
    <row r="41" ht="23.25">
      <c r="A41" s="31" t="s">
        <v>18</v>
      </c>
    </row>
    <row r="42" spans="1:11" ht="23.25">
      <c r="A42" s="36" t="s">
        <v>109</v>
      </c>
      <c r="B42" s="35"/>
      <c r="C42" s="32">
        <v>8</v>
      </c>
      <c r="E42" s="43">
        <v>16878</v>
      </c>
      <c r="F42" s="43"/>
      <c r="G42" s="43">
        <v>14098</v>
      </c>
      <c r="H42" s="43"/>
      <c r="I42" s="43">
        <v>14957</v>
      </c>
      <c r="J42" s="43"/>
      <c r="K42" s="43">
        <v>14098</v>
      </c>
    </row>
    <row r="43" spans="1:11" ht="23.25">
      <c r="A43" s="36" t="s">
        <v>60</v>
      </c>
      <c r="B43" s="35"/>
      <c r="C43" s="32">
        <v>9</v>
      </c>
      <c r="E43" s="43">
        <v>690911</v>
      </c>
      <c r="F43" s="43"/>
      <c r="G43" s="43">
        <v>47421</v>
      </c>
      <c r="H43" s="43"/>
      <c r="I43" s="43">
        <v>4960</v>
      </c>
      <c r="J43" s="43"/>
      <c r="K43" s="43">
        <v>9628</v>
      </c>
    </row>
    <row r="44" spans="1:11" ht="23.25">
      <c r="A44" s="36" t="s">
        <v>134</v>
      </c>
      <c r="B44" s="35"/>
      <c r="C44" s="18"/>
      <c r="F44" s="43"/>
      <c r="G44" s="43"/>
      <c r="H44" s="43"/>
      <c r="J44" s="43"/>
      <c r="K44" s="43"/>
    </row>
    <row r="45" spans="1:11" ht="23.25">
      <c r="A45" s="34" t="s">
        <v>135</v>
      </c>
      <c r="B45" s="35"/>
      <c r="C45" s="32">
        <v>10</v>
      </c>
      <c r="E45" s="43">
        <v>101210</v>
      </c>
      <c r="F45" s="43"/>
      <c r="G45" s="43">
        <v>99818</v>
      </c>
      <c r="H45" s="43"/>
      <c r="I45" s="43">
        <v>1210</v>
      </c>
      <c r="J45" s="43"/>
      <c r="K45" s="43">
        <v>0</v>
      </c>
    </row>
    <row r="46" spans="1:11" ht="23.25">
      <c r="A46" s="36" t="s">
        <v>63</v>
      </c>
      <c r="B46" s="35"/>
      <c r="C46" s="32"/>
      <c r="F46" s="43"/>
      <c r="G46" s="43"/>
      <c r="H46" s="43"/>
      <c r="J46" s="43"/>
      <c r="K46" s="43"/>
    </row>
    <row r="47" spans="1:11" ht="23.25">
      <c r="A47" s="34" t="s">
        <v>19</v>
      </c>
      <c r="B47" s="35"/>
      <c r="C47" s="32"/>
      <c r="E47" s="43">
        <v>6977</v>
      </c>
      <c r="F47" s="43"/>
      <c r="G47" s="43">
        <v>7219</v>
      </c>
      <c r="H47" s="43"/>
      <c r="I47" s="43">
        <v>2868</v>
      </c>
      <c r="J47" s="43"/>
      <c r="K47" s="43">
        <v>3231</v>
      </c>
    </row>
    <row r="48" spans="1:11" ht="23.25">
      <c r="A48" s="34" t="s">
        <v>99</v>
      </c>
      <c r="B48" s="35"/>
      <c r="C48" s="32">
        <v>11</v>
      </c>
      <c r="E48" s="43">
        <v>562715</v>
      </c>
      <c r="F48" s="43"/>
      <c r="G48" s="43">
        <v>358526</v>
      </c>
      <c r="H48" s="43"/>
      <c r="I48" s="43">
        <v>7954</v>
      </c>
      <c r="J48" s="43"/>
      <c r="K48" s="43">
        <v>7238</v>
      </c>
    </row>
    <row r="49" spans="1:11" ht="23.25">
      <c r="A49" s="34" t="s">
        <v>98</v>
      </c>
      <c r="B49" s="35"/>
      <c r="C49" s="32"/>
      <c r="E49" s="43">
        <v>0</v>
      </c>
      <c r="F49" s="43"/>
      <c r="G49" s="43">
        <v>1384</v>
      </c>
      <c r="H49" s="43"/>
      <c r="I49" s="43">
        <v>0</v>
      </c>
      <c r="J49" s="43"/>
      <c r="K49" s="43">
        <v>1384</v>
      </c>
    </row>
    <row r="50" spans="1:11" ht="23.25">
      <c r="A50" s="34" t="s">
        <v>77</v>
      </c>
      <c r="B50" s="35"/>
      <c r="C50" s="32"/>
      <c r="E50" s="43">
        <v>2349</v>
      </c>
      <c r="F50" s="43"/>
      <c r="G50" s="43">
        <v>6235</v>
      </c>
      <c r="H50" s="43"/>
      <c r="I50" s="43">
        <v>2349</v>
      </c>
      <c r="J50" s="43"/>
      <c r="K50" s="43">
        <v>6235</v>
      </c>
    </row>
    <row r="51" spans="1:11" ht="23.25">
      <c r="A51" s="34" t="s">
        <v>183</v>
      </c>
      <c r="B51" s="35"/>
      <c r="C51" s="32">
        <v>12</v>
      </c>
      <c r="E51" s="43">
        <v>599090</v>
      </c>
      <c r="F51" s="43"/>
      <c r="G51" s="43">
        <v>0</v>
      </c>
      <c r="H51" s="43"/>
      <c r="I51" s="43">
        <v>0</v>
      </c>
      <c r="J51" s="43"/>
      <c r="K51" s="43">
        <v>0</v>
      </c>
    </row>
    <row r="52" spans="1:11" ht="23.25">
      <c r="A52" s="19" t="s">
        <v>148</v>
      </c>
      <c r="B52" s="35"/>
      <c r="C52" s="32"/>
      <c r="E52" s="43">
        <v>14024</v>
      </c>
      <c r="F52" s="43"/>
      <c r="G52" s="43">
        <v>0</v>
      </c>
      <c r="H52" s="43"/>
      <c r="I52" s="43">
        <v>14024</v>
      </c>
      <c r="J52" s="43"/>
      <c r="K52" s="43">
        <v>0</v>
      </c>
    </row>
    <row r="53" spans="1:11" ht="23.25">
      <c r="A53" s="19" t="s">
        <v>20</v>
      </c>
      <c r="C53" s="32"/>
      <c r="E53" s="43">
        <v>1191</v>
      </c>
      <c r="F53" s="43"/>
      <c r="G53" s="43">
        <v>3196</v>
      </c>
      <c r="H53" s="43"/>
      <c r="I53" s="43">
        <v>12739</v>
      </c>
      <c r="J53" s="43"/>
      <c r="K53" s="43">
        <v>548</v>
      </c>
    </row>
    <row r="54" spans="1:11" ht="23.25">
      <c r="A54" s="31" t="s">
        <v>21</v>
      </c>
      <c r="C54" s="32"/>
      <c r="E54" s="44">
        <f>SUM(E42:E53)</f>
        <v>1995345</v>
      </c>
      <c r="F54" s="8"/>
      <c r="G54" s="44">
        <f>SUM(G42:G53)</f>
        <v>537897</v>
      </c>
      <c r="H54" s="43"/>
      <c r="I54" s="44">
        <f>SUM(I42:I53)</f>
        <v>61061</v>
      </c>
      <c r="J54" s="8"/>
      <c r="K54" s="44">
        <f>SUM(K42:K53)</f>
        <v>42362</v>
      </c>
    </row>
    <row r="55" spans="1:11" ht="23.25">
      <c r="A55" s="31" t="s">
        <v>22</v>
      </c>
      <c r="C55" s="32"/>
      <c r="E55" s="8"/>
      <c r="F55" s="8"/>
      <c r="G55" s="8"/>
      <c r="H55" s="43"/>
      <c r="I55" s="8"/>
      <c r="J55" s="8"/>
      <c r="K55" s="8"/>
    </row>
    <row r="56" spans="1:11" ht="23.25">
      <c r="A56" s="19" t="s">
        <v>95</v>
      </c>
      <c r="C56" s="18"/>
      <c r="E56" s="8"/>
      <c r="F56" s="8"/>
      <c r="G56" s="8"/>
      <c r="H56" s="43"/>
      <c r="I56" s="8"/>
      <c r="J56" s="8"/>
      <c r="K56" s="8"/>
    </row>
    <row r="57" spans="1:11" ht="23.25">
      <c r="A57" s="19" t="s">
        <v>23</v>
      </c>
      <c r="C57" s="32">
        <v>10</v>
      </c>
      <c r="E57" s="8">
        <v>1189698</v>
      </c>
      <c r="F57" s="8"/>
      <c r="G57" s="8">
        <v>738877</v>
      </c>
      <c r="H57" s="43"/>
      <c r="I57" s="8">
        <v>1690</v>
      </c>
      <c r="J57" s="8"/>
      <c r="K57" s="8">
        <v>0</v>
      </c>
    </row>
    <row r="58" spans="1:11" ht="23.25">
      <c r="A58" s="19" t="s">
        <v>64</v>
      </c>
      <c r="C58" s="32"/>
      <c r="E58" s="8"/>
      <c r="F58" s="8"/>
      <c r="G58" s="8"/>
      <c r="H58" s="43"/>
      <c r="I58" s="8"/>
      <c r="J58" s="8"/>
      <c r="K58" s="8"/>
    </row>
    <row r="59" spans="1:11" ht="23.25">
      <c r="A59" s="19" t="s">
        <v>23</v>
      </c>
      <c r="C59" s="32"/>
      <c r="E59" s="8">
        <v>663</v>
      </c>
      <c r="F59" s="8"/>
      <c r="G59" s="8">
        <v>6240</v>
      </c>
      <c r="H59" s="43"/>
      <c r="I59" s="8">
        <v>663</v>
      </c>
      <c r="J59" s="8"/>
      <c r="K59" s="8">
        <v>3143</v>
      </c>
    </row>
    <row r="60" spans="1:11" ht="23.25">
      <c r="A60" s="19" t="s">
        <v>24</v>
      </c>
      <c r="C60" s="32"/>
      <c r="E60" s="8">
        <v>1630</v>
      </c>
      <c r="F60" s="8"/>
      <c r="G60" s="8">
        <v>1138</v>
      </c>
      <c r="H60" s="43"/>
      <c r="I60" s="8">
        <v>1630</v>
      </c>
      <c r="J60" s="8"/>
      <c r="K60" s="8">
        <v>1138</v>
      </c>
    </row>
    <row r="61" spans="1:11" ht="23.25">
      <c r="A61" s="19" t="s">
        <v>115</v>
      </c>
      <c r="C61" s="32"/>
      <c r="E61" s="8">
        <v>3131</v>
      </c>
      <c r="F61" s="8"/>
      <c r="G61" s="8">
        <v>3009</v>
      </c>
      <c r="H61" s="43"/>
      <c r="I61" s="8">
        <v>3131</v>
      </c>
      <c r="J61" s="8"/>
      <c r="K61" s="8">
        <v>3009</v>
      </c>
    </row>
    <row r="62" spans="1:11" ht="23.25">
      <c r="A62" s="19" t="s">
        <v>145</v>
      </c>
      <c r="C62" s="32"/>
      <c r="E62" s="45">
        <v>14981</v>
      </c>
      <c r="F62" s="8"/>
      <c r="G62" s="45">
        <v>20894</v>
      </c>
      <c r="H62" s="43"/>
      <c r="I62" s="45">
        <v>0</v>
      </c>
      <c r="J62" s="8"/>
      <c r="K62" s="45">
        <v>15368</v>
      </c>
    </row>
    <row r="63" spans="1:11" ht="23.25">
      <c r="A63" s="31" t="s">
        <v>25</v>
      </c>
      <c r="C63" s="32"/>
      <c r="E63" s="8">
        <f>SUM(E57:E62)</f>
        <v>1210103</v>
      </c>
      <c r="F63" s="8"/>
      <c r="G63" s="8">
        <f>SUM(G57:G62)</f>
        <v>770158</v>
      </c>
      <c r="H63" s="43"/>
      <c r="I63" s="8">
        <f>SUM(I57:I62)</f>
        <v>7114</v>
      </c>
      <c r="J63" s="8"/>
      <c r="K63" s="8">
        <f>SUM(K57:K62)</f>
        <v>22658</v>
      </c>
    </row>
    <row r="64" spans="1:11" ht="23.25">
      <c r="A64" s="31" t="s">
        <v>26</v>
      </c>
      <c r="E64" s="44">
        <f>SUM(E54,E63)</f>
        <v>3205448</v>
      </c>
      <c r="F64" s="8"/>
      <c r="G64" s="44">
        <f>SUM(G54,G63)</f>
        <v>1308055</v>
      </c>
      <c r="H64" s="43"/>
      <c r="I64" s="44">
        <f>SUM(I54,I63)</f>
        <v>68175</v>
      </c>
      <c r="J64" s="8"/>
      <c r="K64" s="44">
        <f>SUM(K54,K63)</f>
        <v>65020</v>
      </c>
    </row>
    <row r="65" spans="5:11" ht="23.25">
      <c r="E65" s="46"/>
      <c r="F65" s="46"/>
      <c r="G65" s="46"/>
      <c r="I65" s="46"/>
      <c r="J65" s="46"/>
      <c r="K65" s="46"/>
    </row>
    <row r="66" spans="1:11" ht="23.25">
      <c r="A66" s="19" t="s">
        <v>15</v>
      </c>
      <c r="E66" s="46"/>
      <c r="F66" s="46"/>
      <c r="G66" s="46"/>
      <c r="I66" s="46"/>
      <c r="J66" s="46"/>
      <c r="K66" s="46"/>
    </row>
    <row r="67" spans="1:11" s="13" customFormat="1" ht="23.25">
      <c r="A67" s="40" t="s">
        <v>73</v>
      </c>
      <c r="B67" s="10"/>
      <c r="C67" s="11"/>
      <c r="D67" s="12"/>
      <c r="E67" s="12"/>
      <c r="F67" s="12"/>
      <c r="G67" s="12"/>
      <c r="H67" s="12"/>
      <c r="I67" s="12"/>
      <c r="J67" s="12"/>
      <c r="K67" s="12"/>
    </row>
    <row r="68" spans="1:11" s="13" customFormat="1" ht="23.25">
      <c r="A68" s="9" t="s">
        <v>16</v>
      </c>
      <c r="B68" s="10"/>
      <c r="C68" s="11"/>
      <c r="D68" s="12"/>
      <c r="E68" s="12"/>
      <c r="F68" s="12"/>
      <c r="G68" s="12"/>
      <c r="H68" s="12"/>
      <c r="I68" s="10"/>
      <c r="J68" s="12"/>
      <c r="K68" s="10"/>
    </row>
    <row r="69" spans="1:11" s="16" customFormat="1" ht="22.5" customHeight="1">
      <c r="A69" s="15" t="s">
        <v>165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23.25">
      <c r="A70" s="11"/>
      <c r="B70" s="12"/>
      <c r="C70" s="11"/>
      <c r="D70" s="12"/>
      <c r="E70" s="12"/>
      <c r="F70" s="12"/>
      <c r="G70" s="12"/>
      <c r="H70" s="12"/>
      <c r="I70" s="12"/>
      <c r="J70" s="12"/>
      <c r="K70" s="17" t="s">
        <v>68</v>
      </c>
    </row>
    <row r="71" spans="5:11" ht="23.25">
      <c r="E71" s="91" t="s">
        <v>1</v>
      </c>
      <c r="F71" s="91"/>
      <c r="G71" s="91"/>
      <c r="I71" s="91" t="s">
        <v>2</v>
      </c>
      <c r="J71" s="91"/>
      <c r="K71" s="91"/>
    </row>
    <row r="72" spans="3:11" ht="23.25">
      <c r="C72" s="26"/>
      <c r="D72" s="22"/>
      <c r="E72" s="23" t="s">
        <v>166</v>
      </c>
      <c r="F72" s="24"/>
      <c r="G72" s="23" t="s">
        <v>144</v>
      </c>
      <c r="H72" s="25"/>
      <c r="I72" s="23" t="s">
        <v>166</v>
      </c>
      <c r="J72" s="24"/>
      <c r="K72" s="23" t="s">
        <v>144</v>
      </c>
    </row>
    <row r="73" spans="3:11" ht="23.25">
      <c r="C73" s="26"/>
      <c r="D73" s="27"/>
      <c r="E73" s="81" t="s">
        <v>66</v>
      </c>
      <c r="F73" s="28"/>
      <c r="G73" s="29" t="s">
        <v>65</v>
      </c>
      <c r="H73" s="30"/>
      <c r="I73" s="81" t="s">
        <v>66</v>
      </c>
      <c r="J73" s="28"/>
      <c r="K73" s="29" t="s">
        <v>65</v>
      </c>
    </row>
    <row r="74" spans="3:11" ht="23.25">
      <c r="C74" s="26"/>
      <c r="D74" s="27"/>
      <c r="E74" s="28" t="s">
        <v>67</v>
      </c>
      <c r="F74" s="28"/>
      <c r="G74" s="29"/>
      <c r="H74" s="30"/>
      <c r="I74" s="28" t="s">
        <v>67</v>
      </c>
      <c r="J74" s="28"/>
      <c r="K74" s="29"/>
    </row>
    <row r="75" ht="23.25">
      <c r="A75" s="31" t="s">
        <v>117</v>
      </c>
    </row>
    <row r="76" spans="1:11" ht="23.25">
      <c r="A76" s="31" t="s">
        <v>27</v>
      </c>
      <c r="E76" s="22"/>
      <c r="F76" s="22"/>
      <c r="G76" s="22"/>
      <c r="I76" s="22"/>
      <c r="J76" s="22"/>
      <c r="K76" s="22"/>
    </row>
    <row r="77" spans="1:11" ht="23.25">
      <c r="A77" s="19" t="s">
        <v>28</v>
      </c>
      <c r="E77" s="22"/>
      <c r="F77" s="22"/>
      <c r="G77" s="22"/>
      <c r="I77" s="22"/>
      <c r="J77" s="22"/>
      <c r="K77" s="22"/>
    </row>
    <row r="78" spans="1:11" ht="23.25">
      <c r="A78" s="34" t="s">
        <v>29</v>
      </c>
      <c r="B78" s="35"/>
      <c r="C78" s="32"/>
      <c r="E78" s="22"/>
      <c r="F78" s="22"/>
      <c r="G78" s="22"/>
      <c r="I78" s="22"/>
      <c r="J78" s="22"/>
      <c r="K78" s="22"/>
    </row>
    <row r="79" spans="1:12" ht="24" thickBot="1">
      <c r="A79" s="34" t="s">
        <v>78</v>
      </c>
      <c r="B79" s="13"/>
      <c r="C79" s="32"/>
      <c r="E79" s="5">
        <v>673149</v>
      </c>
      <c r="F79" s="3"/>
      <c r="G79" s="5">
        <v>673149</v>
      </c>
      <c r="H79" s="47"/>
      <c r="I79" s="5">
        <v>673149</v>
      </c>
      <c r="J79" s="3"/>
      <c r="K79" s="5">
        <v>673149</v>
      </c>
      <c r="L79" s="48"/>
    </row>
    <row r="80" spans="1:11" ht="24" thickTop="1">
      <c r="A80" s="34" t="s">
        <v>30</v>
      </c>
      <c r="B80" s="35"/>
      <c r="C80" s="32"/>
      <c r="E80" s="6"/>
      <c r="F80" s="6"/>
      <c r="G80" s="6"/>
      <c r="H80" s="4"/>
      <c r="I80" s="6"/>
      <c r="J80" s="6"/>
      <c r="K80" s="6"/>
    </row>
    <row r="81" spans="1:11" ht="23.25">
      <c r="A81" s="34" t="s">
        <v>141</v>
      </c>
      <c r="B81" s="35"/>
      <c r="E81" s="3">
        <f>'CE'!E20</f>
        <v>641469</v>
      </c>
      <c r="F81" s="3"/>
      <c r="G81" s="3">
        <f>'CE'!E16</f>
        <v>641469</v>
      </c>
      <c r="H81" s="47"/>
      <c r="I81" s="3">
        <f>'CE'!E37</f>
        <v>641469</v>
      </c>
      <c r="J81" s="3"/>
      <c r="K81" s="3">
        <f>'CE'!E33</f>
        <v>641469</v>
      </c>
    </row>
    <row r="82" spans="1:11" ht="23.25">
      <c r="A82" s="19" t="s">
        <v>31</v>
      </c>
      <c r="C82" s="88"/>
      <c r="E82" s="4">
        <f>'CE'!G20</f>
        <v>263629</v>
      </c>
      <c r="F82" s="6"/>
      <c r="G82" s="4">
        <f>'CE'!G16</f>
        <v>263629</v>
      </c>
      <c r="H82" s="4"/>
      <c r="I82" s="4">
        <f>'CE'!G37</f>
        <v>263629</v>
      </c>
      <c r="J82" s="6"/>
      <c r="K82" s="4">
        <f>'CE'!G33</f>
        <v>263629</v>
      </c>
    </row>
    <row r="83" spans="1:11" ht="23.25">
      <c r="A83" s="34" t="s">
        <v>87</v>
      </c>
      <c r="B83" s="13"/>
      <c r="C83" s="32"/>
      <c r="E83" s="38">
        <f>'CE'!I20</f>
        <v>-268653</v>
      </c>
      <c r="F83" s="6"/>
      <c r="G83" s="38">
        <f>'CE'!I16</f>
        <v>-211742</v>
      </c>
      <c r="H83" s="4"/>
      <c r="I83" s="38">
        <f>'CE'!I37</f>
        <v>-114380</v>
      </c>
      <c r="J83" s="6"/>
      <c r="K83" s="38">
        <f>'CE'!I33</f>
        <v>-111982</v>
      </c>
    </row>
    <row r="84" spans="1:11" ht="23.25" customHeight="1">
      <c r="A84" s="34" t="s">
        <v>59</v>
      </c>
      <c r="B84" s="13"/>
      <c r="E84" s="37">
        <f>SUM(E81:E83)</f>
        <v>636445</v>
      </c>
      <c r="F84" s="6"/>
      <c r="G84" s="37">
        <f>SUM(G81:G83)</f>
        <v>693356</v>
      </c>
      <c r="H84" s="4"/>
      <c r="I84" s="37">
        <f>SUM(I81:I83)</f>
        <v>790718</v>
      </c>
      <c r="J84" s="6"/>
      <c r="K84" s="37">
        <f>SUM(K81:K83)</f>
        <v>793116</v>
      </c>
    </row>
    <row r="85" spans="1:11" ht="23.25" customHeight="1">
      <c r="A85" s="41" t="s">
        <v>32</v>
      </c>
      <c r="B85" s="13"/>
      <c r="E85" s="38">
        <f>SUM(E84:E84)</f>
        <v>636445</v>
      </c>
      <c r="F85" s="6"/>
      <c r="G85" s="38">
        <f>SUM(G84:G84)</f>
        <v>693356</v>
      </c>
      <c r="H85" s="4"/>
      <c r="I85" s="38">
        <f>SUM(I84:I84)</f>
        <v>790718</v>
      </c>
      <c r="J85" s="6"/>
      <c r="K85" s="38">
        <f>SUM(K84:K84)</f>
        <v>793116</v>
      </c>
    </row>
    <row r="86" spans="1:11" ht="23.25" customHeight="1" thickBot="1">
      <c r="A86" s="31" t="s">
        <v>33</v>
      </c>
      <c r="E86" s="5">
        <f>E85+E64</f>
        <v>3841893</v>
      </c>
      <c r="F86" s="6"/>
      <c r="G86" s="5">
        <f>G85+G64</f>
        <v>2001411</v>
      </c>
      <c r="H86" s="4"/>
      <c r="I86" s="5">
        <f>I85+I64</f>
        <v>858893</v>
      </c>
      <c r="J86" s="6"/>
      <c r="K86" s="5">
        <f>K85+K64</f>
        <v>858136</v>
      </c>
    </row>
    <row r="87" spans="3:11" ht="23.25" customHeight="1" thickTop="1">
      <c r="C87" s="50"/>
      <c r="E87" s="6"/>
      <c r="F87" s="4"/>
      <c r="G87" s="6"/>
      <c r="H87" s="4"/>
      <c r="I87" s="6"/>
      <c r="J87" s="4"/>
      <c r="K87" s="6"/>
    </row>
    <row r="88" spans="1:3" ht="23.25" customHeight="1">
      <c r="A88" s="19" t="s">
        <v>15</v>
      </c>
      <c r="C88" s="50"/>
    </row>
    <row r="89" ht="23.25" customHeight="1">
      <c r="C89" s="50"/>
    </row>
    <row r="90" spans="1:3" ht="23.25" customHeight="1">
      <c r="A90" s="51"/>
      <c r="B90" s="48"/>
      <c r="C90" s="50"/>
    </row>
    <row r="91" spans="1:3" ht="23.25" customHeight="1">
      <c r="A91" s="49"/>
      <c r="B91" s="48"/>
      <c r="C91" s="50"/>
    </row>
    <row r="92" ht="23.25" customHeight="1">
      <c r="B92" s="52" t="s">
        <v>34</v>
      </c>
    </row>
    <row r="93" spans="1:3" ht="23.25" customHeight="1">
      <c r="A93" s="51"/>
      <c r="B93" s="48"/>
      <c r="C93" s="50"/>
    </row>
    <row r="94" ht="23.25"/>
    <row r="95" ht="23.25"/>
    <row r="96" ht="23.25"/>
    <row r="97" ht="23.25"/>
    <row r="98" ht="23.25"/>
    <row r="99" ht="23.25"/>
    <row r="100" ht="23.25"/>
    <row r="101" ht="23.25"/>
    <row r="102" ht="23.25"/>
    <row r="103" ht="23.25"/>
    <row r="104" ht="23.25"/>
    <row r="105" ht="23.25"/>
    <row r="106" ht="23.25"/>
    <row r="107" ht="23.25"/>
    <row r="108" ht="23.25"/>
    <row r="109" ht="23.25"/>
    <row r="110" ht="23.25"/>
    <row r="111" ht="23.25"/>
    <row r="112" ht="23.25"/>
    <row r="113" ht="23.25"/>
    <row r="114" ht="23.25"/>
    <row r="115" ht="23.25"/>
    <row r="116" ht="23.25"/>
    <row r="117" ht="23.25"/>
    <row r="118" ht="23.25"/>
    <row r="119" ht="23.25"/>
    <row r="120" ht="23.25"/>
    <row r="121" ht="23.25"/>
    <row r="122" ht="23.25"/>
    <row r="123" ht="23.25"/>
    <row r="124" ht="23.25"/>
    <row r="125" ht="23.25"/>
    <row r="126" ht="23.25"/>
    <row r="127" ht="23.25"/>
    <row r="128" ht="23.25"/>
    <row r="129" ht="23.25"/>
    <row r="130" ht="23.25"/>
    <row r="131" ht="23.25"/>
    <row r="132" ht="23.25"/>
    <row r="133" ht="23.25"/>
    <row r="134" ht="23.25"/>
    <row r="135" ht="23.25"/>
    <row r="136" ht="23.25"/>
    <row r="137" ht="23.25"/>
    <row r="138" ht="23.25"/>
    <row r="139" ht="23.25"/>
    <row r="140" ht="23.25"/>
    <row r="141" ht="23.25"/>
    <row r="142" ht="23.25"/>
    <row r="143" ht="23.25"/>
    <row r="144" ht="23.25"/>
    <row r="145" ht="23.25"/>
    <row r="146" ht="23.25"/>
    <row r="147" ht="23.25"/>
    <row r="148" ht="23.25"/>
    <row r="149" ht="23.25"/>
    <row r="150" ht="23.25"/>
  </sheetData>
  <sheetProtection/>
  <mergeCells count="6">
    <mergeCell ref="E71:G71"/>
    <mergeCell ref="I71:K71"/>
    <mergeCell ref="E5:G5"/>
    <mergeCell ref="I5:K5"/>
    <mergeCell ref="E36:G36"/>
    <mergeCell ref="I36:K36"/>
  </mergeCells>
  <printOptions horizontalCentered="1"/>
  <pageMargins left="0.8267716535433072" right="0.31496062992125984" top="0.7086614173228347" bottom="0.35433070866141736" header="0.31496062992125984" footer="0.31496062992125984"/>
  <pageSetup cellComments="asDisplayed" fitToHeight="7" horizontalDpi="600" verticalDpi="600" orientation="portrait" paperSize="9" scale="80" r:id="rId1"/>
  <rowBreaks count="2" manualBreakCount="2">
    <brk id="31" max="10" man="1"/>
    <brk id="6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20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10.7109375" defaultRowHeight="12.75"/>
  <cols>
    <col min="1" max="1" width="52.7109375" style="19" customWidth="1"/>
    <col min="2" max="2" width="5.00390625" style="18" customWidth="1"/>
    <col min="3" max="3" width="4.57421875" style="19" customWidth="1"/>
    <col min="4" max="4" width="2.7109375" style="18" customWidth="1"/>
    <col min="5" max="5" width="13.7109375" style="18" customWidth="1"/>
    <col min="6" max="6" width="1.7109375" style="18" customWidth="1"/>
    <col min="7" max="7" width="13.7109375" style="18" customWidth="1"/>
    <col min="8" max="8" width="1.7109375" style="18" customWidth="1"/>
    <col min="9" max="9" width="13.7109375" style="18" customWidth="1"/>
    <col min="10" max="10" width="1.7109375" style="18" customWidth="1"/>
    <col min="11" max="11" width="13.7109375" style="18" customWidth="1"/>
    <col min="12" max="12" width="0.71875" style="18" customWidth="1"/>
    <col min="13" max="16384" width="10.7109375" style="18" customWidth="1"/>
  </cols>
  <sheetData>
    <row r="1" spans="1:12" ht="23.25">
      <c r="A1" s="63"/>
      <c r="B1" s="63"/>
      <c r="C1" s="63"/>
      <c r="D1" s="63"/>
      <c r="E1" s="63"/>
      <c r="F1" s="63"/>
      <c r="G1" s="63"/>
      <c r="H1" s="63"/>
      <c r="I1" s="62"/>
      <c r="J1" s="63"/>
      <c r="K1" s="17" t="s">
        <v>69</v>
      </c>
      <c r="L1" s="63"/>
    </row>
    <row r="2" spans="1:12" ht="23.25">
      <c r="A2" s="40" t="s">
        <v>73</v>
      </c>
      <c r="B2" s="10"/>
      <c r="C2" s="11"/>
      <c r="D2" s="12"/>
      <c r="E2" s="12"/>
      <c r="F2" s="12"/>
      <c r="G2" s="12"/>
      <c r="H2" s="12"/>
      <c r="I2" s="12"/>
      <c r="J2" s="12"/>
      <c r="K2" s="12"/>
      <c r="L2" s="13"/>
    </row>
    <row r="3" spans="1:12" ht="23.25">
      <c r="A3" s="9" t="s">
        <v>107</v>
      </c>
      <c r="B3" s="10"/>
      <c r="C3" s="11"/>
      <c r="D3" s="12"/>
      <c r="E3" s="12"/>
      <c r="F3" s="12"/>
      <c r="G3" s="12"/>
      <c r="H3" s="12"/>
      <c r="I3" s="12"/>
      <c r="J3" s="12"/>
      <c r="K3" s="12"/>
      <c r="L3" s="13"/>
    </row>
    <row r="4" spans="1:12" ht="23.25">
      <c r="A4" s="9" t="s">
        <v>164</v>
      </c>
      <c r="B4" s="10"/>
      <c r="C4" s="11"/>
      <c r="D4" s="12"/>
      <c r="E4" s="12"/>
      <c r="F4" s="12"/>
      <c r="G4" s="13"/>
      <c r="H4" s="12"/>
      <c r="I4" s="12"/>
      <c r="J4" s="12"/>
      <c r="K4" s="12"/>
      <c r="L4" s="13"/>
    </row>
    <row r="5" spans="1:12" ht="23.25">
      <c r="A5" s="13"/>
      <c r="B5" s="10"/>
      <c r="C5" s="11"/>
      <c r="D5" s="12"/>
      <c r="E5" s="12"/>
      <c r="F5" s="12"/>
      <c r="G5" s="12"/>
      <c r="H5" s="12"/>
      <c r="I5" s="10"/>
      <c r="J5" s="12"/>
      <c r="K5" s="17" t="s">
        <v>119</v>
      </c>
      <c r="L5" s="13"/>
    </row>
    <row r="6" spans="5:11" ht="23.25">
      <c r="E6" s="90"/>
      <c r="F6" s="90" t="s">
        <v>1</v>
      </c>
      <c r="G6" s="90"/>
      <c r="H6" s="61"/>
      <c r="I6" s="90"/>
      <c r="J6" s="90" t="s">
        <v>2</v>
      </c>
      <c r="K6" s="90"/>
    </row>
    <row r="7" spans="3:11" ht="23.25">
      <c r="C7" s="26" t="s">
        <v>3</v>
      </c>
      <c r="D7" s="27"/>
      <c r="E7" s="64">
        <v>2564</v>
      </c>
      <c r="F7" s="64"/>
      <c r="G7" s="64">
        <v>2563</v>
      </c>
      <c r="H7" s="65"/>
      <c r="I7" s="64">
        <v>2564</v>
      </c>
      <c r="J7" s="65"/>
      <c r="K7" s="64">
        <v>2563</v>
      </c>
    </row>
    <row r="8" spans="1:11" ht="23.25">
      <c r="A8" s="31" t="s">
        <v>118</v>
      </c>
      <c r="C8" s="26"/>
      <c r="D8" s="27"/>
      <c r="E8" s="64"/>
      <c r="F8" s="64"/>
      <c r="G8" s="64"/>
      <c r="H8" s="65"/>
      <c r="I8" s="64"/>
      <c r="J8" s="65"/>
      <c r="K8" s="64"/>
    </row>
    <row r="9" ht="23.25">
      <c r="A9" s="31" t="s">
        <v>35</v>
      </c>
    </row>
    <row r="10" spans="1:11" ht="23.25">
      <c r="A10" s="34" t="s">
        <v>79</v>
      </c>
      <c r="B10" s="35"/>
      <c r="C10" s="66"/>
      <c r="E10" s="43">
        <v>0</v>
      </c>
      <c r="F10" s="43"/>
      <c r="G10" s="43">
        <v>170418</v>
      </c>
      <c r="H10" s="43"/>
      <c r="I10" s="43">
        <v>0</v>
      </c>
      <c r="J10" s="43"/>
      <c r="K10" s="43">
        <v>170418</v>
      </c>
    </row>
    <row r="11" spans="1:11" ht="23.25">
      <c r="A11" s="34" t="s">
        <v>36</v>
      </c>
      <c r="B11" s="35"/>
      <c r="C11" s="32"/>
      <c r="E11" s="43">
        <v>1579</v>
      </c>
      <c r="F11" s="43"/>
      <c r="G11" s="43">
        <v>12738</v>
      </c>
      <c r="H11" s="43"/>
      <c r="I11" s="43">
        <v>11027</v>
      </c>
      <c r="J11" s="43"/>
      <c r="K11" s="43">
        <v>18733</v>
      </c>
    </row>
    <row r="12" spans="1:11" ht="23.25">
      <c r="A12" s="31" t="s">
        <v>37</v>
      </c>
      <c r="E12" s="44">
        <f>SUM(E10:E11)</f>
        <v>1579</v>
      </c>
      <c r="F12" s="8"/>
      <c r="G12" s="44">
        <f>SUM(G10:G11)</f>
        <v>183156</v>
      </c>
      <c r="H12" s="43"/>
      <c r="I12" s="44">
        <f>SUM(I10:I11)</f>
        <v>11027</v>
      </c>
      <c r="J12" s="43"/>
      <c r="K12" s="44">
        <f>SUM(K10:K11)</f>
        <v>189151</v>
      </c>
    </row>
    <row r="13" spans="1:11" ht="23.25">
      <c r="A13" s="31" t="s">
        <v>38</v>
      </c>
      <c r="E13" s="43"/>
      <c r="F13" s="43"/>
      <c r="G13" s="43"/>
      <c r="H13" s="43"/>
      <c r="I13" s="43"/>
      <c r="J13" s="43"/>
      <c r="K13" s="43"/>
    </row>
    <row r="14" spans="1:11" ht="23.25">
      <c r="A14" s="34" t="s">
        <v>120</v>
      </c>
      <c r="B14" s="35"/>
      <c r="C14" s="66"/>
      <c r="E14" s="43">
        <v>0</v>
      </c>
      <c r="F14" s="43"/>
      <c r="G14" s="43">
        <v>138394</v>
      </c>
      <c r="H14" s="43"/>
      <c r="I14" s="43">
        <v>0</v>
      </c>
      <c r="J14" s="43"/>
      <c r="K14" s="43">
        <v>138394</v>
      </c>
    </row>
    <row r="15" spans="1:11" ht="23.25">
      <c r="A15" s="34" t="s">
        <v>62</v>
      </c>
      <c r="B15" s="35"/>
      <c r="C15" s="32"/>
      <c r="E15" s="43">
        <v>20</v>
      </c>
      <c r="F15" s="43"/>
      <c r="G15" s="43">
        <v>10068</v>
      </c>
      <c r="H15" s="43"/>
      <c r="I15" s="43">
        <v>0</v>
      </c>
      <c r="J15" s="43"/>
      <c r="K15" s="43">
        <v>10068</v>
      </c>
    </row>
    <row r="16" spans="1:11" ht="23.25">
      <c r="A16" s="34" t="s">
        <v>39</v>
      </c>
      <c r="B16" s="35"/>
      <c r="C16" s="32"/>
      <c r="E16" s="43">
        <v>25848</v>
      </c>
      <c r="F16" s="43"/>
      <c r="G16" s="43">
        <v>24758</v>
      </c>
      <c r="H16" s="43"/>
      <c r="I16" s="43">
        <v>21233</v>
      </c>
      <c r="J16" s="43"/>
      <c r="K16" s="43">
        <v>17520</v>
      </c>
    </row>
    <row r="17" spans="1:11" ht="23.25">
      <c r="A17" s="31" t="s">
        <v>40</v>
      </c>
      <c r="E17" s="44">
        <f>SUM(E14:E16)</f>
        <v>25868</v>
      </c>
      <c r="F17" s="8"/>
      <c r="G17" s="44">
        <f>SUM(G14:G16)</f>
        <v>173220</v>
      </c>
      <c r="H17" s="43"/>
      <c r="I17" s="44">
        <f>SUM(I14:I16)</f>
        <v>21233</v>
      </c>
      <c r="J17" s="43"/>
      <c r="K17" s="44">
        <f>SUM(K14:K16)</f>
        <v>165982</v>
      </c>
    </row>
    <row r="18" spans="1:11" ht="23.25">
      <c r="A18" s="1" t="s">
        <v>170</v>
      </c>
      <c r="E18" s="8">
        <f>E12-E17</f>
        <v>-24289</v>
      </c>
      <c r="F18" s="8"/>
      <c r="G18" s="8">
        <f>G12-G17</f>
        <v>9936</v>
      </c>
      <c r="H18" s="8"/>
      <c r="I18" s="8">
        <f>I12-I17</f>
        <v>-10206</v>
      </c>
      <c r="J18" s="8"/>
      <c r="K18" s="8">
        <f>K12-K17</f>
        <v>23169</v>
      </c>
    </row>
    <row r="19" spans="1:11" ht="23.25">
      <c r="A19" s="2" t="s">
        <v>100</v>
      </c>
      <c r="E19" s="8">
        <v>70</v>
      </c>
      <c r="F19" s="8"/>
      <c r="G19" s="8">
        <v>47</v>
      </c>
      <c r="H19" s="43"/>
      <c r="I19" s="8">
        <v>7781</v>
      </c>
      <c r="J19" s="43"/>
      <c r="K19" s="8">
        <v>8378</v>
      </c>
    </row>
    <row r="20" spans="1:11" ht="23.25">
      <c r="A20" s="2" t="s">
        <v>101</v>
      </c>
      <c r="E20" s="45">
        <v>-3316</v>
      </c>
      <c r="F20" s="8"/>
      <c r="G20" s="8">
        <v>-696</v>
      </c>
      <c r="H20" s="43"/>
      <c r="I20" s="45">
        <v>-312</v>
      </c>
      <c r="J20" s="43"/>
      <c r="K20" s="45">
        <v>-637</v>
      </c>
    </row>
    <row r="21" spans="1:11" ht="23.25">
      <c r="A21" s="1" t="s">
        <v>136</v>
      </c>
      <c r="E21" s="8">
        <f>SUM(E18:E20)</f>
        <v>-27535</v>
      </c>
      <c r="F21" s="8"/>
      <c r="G21" s="77">
        <f>SUM(G18:G20)</f>
        <v>9287</v>
      </c>
      <c r="H21" s="43"/>
      <c r="I21" s="8">
        <f>SUM(I18:I20)</f>
        <v>-2737</v>
      </c>
      <c r="J21" s="43"/>
      <c r="K21" s="8">
        <f>SUM(K18:K20)</f>
        <v>30910</v>
      </c>
    </row>
    <row r="22" spans="1:11" ht="23.25">
      <c r="A22" s="2" t="s">
        <v>142</v>
      </c>
      <c r="C22" s="32">
        <v>13</v>
      </c>
      <c r="E22" s="45">
        <v>4946</v>
      </c>
      <c r="F22" s="8"/>
      <c r="G22" s="8">
        <v>-640</v>
      </c>
      <c r="H22" s="43"/>
      <c r="I22" s="45">
        <v>694</v>
      </c>
      <c r="J22" s="43"/>
      <c r="K22" s="45">
        <v>-646</v>
      </c>
    </row>
    <row r="23" spans="1:11" ht="23.25">
      <c r="A23" s="1" t="s">
        <v>105</v>
      </c>
      <c r="E23" s="44">
        <f>SUM(E21:E22)</f>
        <v>-22589</v>
      </c>
      <c r="F23" s="8"/>
      <c r="G23" s="44">
        <f>SUM(G21:G22)</f>
        <v>8647</v>
      </c>
      <c r="H23" s="43"/>
      <c r="I23" s="44">
        <f>SUM(I21:I22)</f>
        <v>-2043</v>
      </c>
      <c r="J23" s="43"/>
      <c r="K23" s="44">
        <f>SUM(K21:K22)</f>
        <v>30264</v>
      </c>
    </row>
    <row r="24" spans="1:11" ht="23.25">
      <c r="A24" s="1"/>
      <c r="E24" s="61"/>
      <c r="F24" s="61"/>
      <c r="G24" s="61"/>
      <c r="H24" s="42"/>
      <c r="I24" s="61"/>
      <c r="J24" s="42"/>
      <c r="K24" s="61"/>
    </row>
    <row r="25" spans="1:13" ht="23.25">
      <c r="A25" s="1" t="s">
        <v>121</v>
      </c>
      <c r="C25" s="32"/>
      <c r="E25" s="46"/>
      <c r="F25" s="46"/>
      <c r="G25" s="46"/>
      <c r="H25" s="48"/>
      <c r="I25" s="46"/>
      <c r="J25" s="46"/>
      <c r="K25" s="46"/>
      <c r="L25" s="48"/>
      <c r="M25" s="48"/>
    </row>
    <row r="26" spans="1:11" ht="23.25">
      <c r="A26" s="1" t="s">
        <v>122</v>
      </c>
      <c r="C26" s="32"/>
      <c r="E26" s="45">
        <v>0</v>
      </c>
      <c r="F26" s="3"/>
      <c r="G26" s="45">
        <v>0</v>
      </c>
      <c r="H26" s="4"/>
      <c r="I26" s="45">
        <v>0</v>
      </c>
      <c r="J26" s="6"/>
      <c r="K26" s="45">
        <v>0</v>
      </c>
    </row>
    <row r="27" spans="1:11" ht="23.25">
      <c r="A27" s="1"/>
      <c r="C27" s="32"/>
      <c r="E27" s="3"/>
      <c r="F27" s="3"/>
      <c r="G27" s="3"/>
      <c r="H27" s="4"/>
      <c r="I27" s="3"/>
      <c r="J27" s="6"/>
      <c r="K27" s="3"/>
    </row>
    <row r="28" spans="1:11" ht="24" thickBot="1">
      <c r="A28" s="1" t="s">
        <v>72</v>
      </c>
      <c r="C28" s="32"/>
      <c r="E28" s="71">
        <f>SUM(E23,E26)</f>
        <v>-22589</v>
      </c>
      <c r="F28" s="8"/>
      <c r="G28" s="71">
        <f>SUM(G23,G26)</f>
        <v>8647</v>
      </c>
      <c r="H28" s="4"/>
      <c r="I28" s="71">
        <f>SUM(I23,I26)</f>
        <v>-2043</v>
      </c>
      <c r="J28" s="6"/>
      <c r="K28" s="71">
        <f>SUM(K23,K26)</f>
        <v>30264</v>
      </c>
    </row>
    <row r="29" spans="1:11" ht="24" thickTop="1">
      <c r="A29" s="31"/>
      <c r="C29" s="18"/>
      <c r="E29" s="22"/>
      <c r="F29" s="22"/>
      <c r="G29" s="22"/>
      <c r="I29" s="22"/>
      <c r="J29" s="22"/>
      <c r="K29" s="22"/>
    </row>
    <row r="30" spans="1:11" ht="23.25">
      <c r="A30" s="1" t="s">
        <v>123</v>
      </c>
      <c r="B30" s="35"/>
      <c r="C30" s="32">
        <v>14</v>
      </c>
      <c r="E30" s="22"/>
      <c r="F30" s="22"/>
      <c r="G30" s="22"/>
      <c r="I30" s="22"/>
      <c r="J30" s="22"/>
      <c r="K30" s="22"/>
    </row>
    <row r="31" spans="1:11" ht="23.25">
      <c r="A31" s="74" t="s">
        <v>139</v>
      </c>
      <c r="B31" s="35"/>
      <c r="C31" s="32"/>
      <c r="E31" s="22"/>
      <c r="F31" s="22"/>
      <c r="G31" s="22"/>
      <c r="I31" s="22"/>
      <c r="J31" s="22"/>
      <c r="K31" s="22"/>
    </row>
    <row r="32" spans="1:11" ht="24" thickBot="1">
      <c r="A32" s="2" t="s">
        <v>124</v>
      </c>
      <c r="B32" s="13"/>
      <c r="C32" s="32"/>
      <c r="E32" s="75">
        <v>-0.035</v>
      </c>
      <c r="F32" s="76"/>
      <c r="G32" s="75">
        <v>0.013</v>
      </c>
      <c r="H32" s="78"/>
      <c r="I32" s="75">
        <v>-0.003184</v>
      </c>
      <c r="J32" s="79"/>
      <c r="K32" s="75">
        <v>0.047</v>
      </c>
    </row>
    <row r="33" spans="1:11" ht="24" thickTop="1">
      <c r="A33" s="2"/>
      <c r="B33" s="13"/>
      <c r="C33" s="32"/>
      <c r="E33" s="80"/>
      <c r="F33" s="80"/>
      <c r="G33" s="80"/>
      <c r="H33" s="72"/>
      <c r="I33" s="80"/>
      <c r="J33" s="73"/>
      <c r="K33" s="80"/>
    </row>
    <row r="34" spans="1:11" ht="23.25">
      <c r="A34" s="19" t="s">
        <v>15</v>
      </c>
      <c r="C34" s="50"/>
      <c r="E34" s="46"/>
      <c r="F34" s="46"/>
      <c r="G34" s="46"/>
      <c r="I34" s="46"/>
      <c r="J34" s="22"/>
      <c r="K34" s="46"/>
    </row>
    <row r="35" spans="3:11" ht="23.25">
      <c r="C35" s="50"/>
      <c r="E35" s="46"/>
      <c r="F35" s="46"/>
      <c r="G35" s="46"/>
      <c r="I35" s="46"/>
      <c r="J35" s="22"/>
      <c r="K35" s="46"/>
    </row>
    <row r="36" spans="3:11" ht="23.25">
      <c r="C36" s="50"/>
      <c r="E36" s="46"/>
      <c r="F36" s="46"/>
      <c r="G36" s="46"/>
      <c r="I36" s="46"/>
      <c r="J36" s="22"/>
      <c r="K36" s="46"/>
    </row>
    <row r="37" spans="3:11" ht="23.25">
      <c r="C37" s="50"/>
      <c r="E37" s="46"/>
      <c r="F37" s="46"/>
      <c r="G37" s="46"/>
      <c r="I37" s="46"/>
      <c r="J37" s="22"/>
      <c r="K37" s="46"/>
    </row>
    <row r="38" spans="3:11" ht="23.25">
      <c r="C38" s="50"/>
      <c r="E38" s="46"/>
      <c r="F38" s="46"/>
      <c r="G38" s="46"/>
      <c r="I38" s="46"/>
      <c r="J38" s="22"/>
      <c r="K38" s="46"/>
    </row>
    <row r="39" spans="1:12" ht="23.25">
      <c r="A39" s="63"/>
      <c r="B39" s="63"/>
      <c r="C39" s="63"/>
      <c r="D39" s="63"/>
      <c r="E39" s="63"/>
      <c r="F39" s="63"/>
      <c r="G39" s="63"/>
      <c r="H39" s="63"/>
      <c r="I39" s="62"/>
      <c r="J39" s="63"/>
      <c r="K39" s="17" t="s">
        <v>69</v>
      </c>
      <c r="L39" s="63"/>
    </row>
    <row r="40" spans="1:12" ht="23.25">
      <c r="A40" s="40" t="s">
        <v>73</v>
      </c>
      <c r="B40" s="10"/>
      <c r="C40" s="11"/>
      <c r="D40" s="12"/>
      <c r="E40" s="12"/>
      <c r="F40" s="12"/>
      <c r="G40" s="12"/>
      <c r="H40" s="12"/>
      <c r="I40" s="12"/>
      <c r="J40" s="12"/>
      <c r="K40" s="12"/>
      <c r="L40" s="13"/>
    </row>
    <row r="41" spans="1:12" ht="23.25">
      <c r="A41" s="9" t="s">
        <v>107</v>
      </c>
      <c r="B41" s="10"/>
      <c r="C41" s="11"/>
      <c r="D41" s="12"/>
      <c r="E41" s="12"/>
      <c r="F41" s="12"/>
      <c r="G41" s="12"/>
      <c r="H41" s="12"/>
      <c r="I41" s="12"/>
      <c r="J41" s="12"/>
      <c r="K41" s="12"/>
      <c r="L41" s="13"/>
    </row>
    <row r="42" spans="1:12" ht="23.25">
      <c r="A42" s="9" t="s">
        <v>167</v>
      </c>
      <c r="B42" s="10"/>
      <c r="C42" s="11"/>
      <c r="D42" s="12"/>
      <c r="E42" s="12"/>
      <c r="F42" s="12"/>
      <c r="G42" s="13"/>
      <c r="H42" s="12"/>
      <c r="I42" s="12"/>
      <c r="J42" s="12"/>
      <c r="K42" s="12"/>
      <c r="L42" s="13"/>
    </row>
    <row r="43" spans="1:12" ht="23.25">
      <c r="A43" s="13"/>
      <c r="B43" s="10"/>
      <c r="C43" s="11"/>
      <c r="D43" s="12"/>
      <c r="E43" s="12"/>
      <c r="F43" s="12"/>
      <c r="G43" s="12"/>
      <c r="H43" s="12"/>
      <c r="I43" s="10"/>
      <c r="J43" s="12"/>
      <c r="K43" s="17" t="s">
        <v>119</v>
      </c>
      <c r="L43" s="13"/>
    </row>
    <row r="44" spans="5:11" ht="23.25">
      <c r="E44" s="90"/>
      <c r="F44" s="90" t="s">
        <v>1</v>
      </c>
      <c r="G44" s="90"/>
      <c r="H44" s="61"/>
      <c r="I44" s="90"/>
      <c r="J44" s="90" t="s">
        <v>2</v>
      </c>
      <c r="K44" s="90"/>
    </row>
    <row r="45" spans="3:11" ht="23.25">
      <c r="C45" s="26" t="s">
        <v>3</v>
      </c>
      <c r="D45" s="27"/>
      <c r="E45" s="64">
        <v>2564</v>
      </c>
      <c r="F45" s="64"/>
      <c r="G45" s="64">
        <v>2563</v>
      </c>
      <c r="H45" s="65"/>
      <c r="I45" s="64">
        <v>2564</v>
      </c>
      <c r="J45" s="65"/>
      <c r="K45" s="64">
        <v>2563</v>
      </c>
    </row>
    <row r="46" spans="1:11" ht="23.25">
      <c r="A46" s="31" t="s">
        <v>118</v>
      </c>
      <c r="C46" s="26"/>
      <c r="D46" s="27"/>
      <c r="E46" s="64"/>
      <c r="F46" s="64"/>
      <c r="G46" s="64"/>
      <c r="H46" s="65"/>
      <c r="I46" s="64"/>
      <c r="J46" s="65"/>
      <c r="K46" s="64"/>
    </row>
    <row r="47" ht="23.25">
      <c r="A47" s="31" t="s">
        <v>35</v>
      </c>
    </row>
    <row r="48" spans="1:11" ht="23.25">
      <c r="A48" s="34" t="s">
        <v>79</v>
      </c>
      <c r="B48" s="35"/>
      <c r="C48" s="66"/>
      <c r="E48" s="43">
        <v>0</v>
      </c>
      <c r="F48" s="43"/>
      <c r="G48" s="43">
        <v>181655</v>
      </c>
      <c r="H48" s="43"/>
      <c r="I48" s="43">
        <v>0</v>
      </c>
      <c r="J48" s="43"/>
      <c r="K48" s="43">
        <v>181655</v>
      </c>
    </row>
    <row r="49" spans="1:11" ht="23.25">
      <c r="A49" s="34" t="s">
        <v>36</v>
      </c>
      <c r="B49" s="35"/>
      <c r="C49" s="32"/>
      <c r="E49" s="43">
        <v>3641</v>
      </c>
      <c r="F49" s="43"/>
      <c r="G49" s="43">
        <v>14239</v>
      </c>
      <c r="H49" s="43"/>
      <c r="I49" s="43">
        <v>27912</v>
      </c>
      <c r="J49" s="43"/>
      <c r="K49" s="43">
        <v>36292</v>
      </c>
    </row>
    <row r="50" spans="1:11" ht="23.25">
      <c r="A50" s="31" t="s">
        <v>37</v>
      </c>
      <c r="E50" s="44">
        <f>SUM(E48:E49)</f>
        <v>3641</v>
      </c>
      <c r="F50" s="8"/>
      <c r="G50" s="44">
        <f>SUM(G48:G49)</f>
        <v>195894</v>
      </c>
      <c r="H50" s="43"/>
      <c r="I50" s="44">
        <f>SUM(I48:I49)</f>
        <v>27912</v>
      </c>
      <c r="J50" s="43"/>
      <c r="K50" s="44">
        <f>SUM(K48:K49)</f>
        <v>217947</v>
      </c>
    </row>
    <row r="51" spans="1:11" ht="23.25">
      <c r="A51" s="31" t="s">
        <v>38</v>
      </c>
      <c r="E51" s="43"/>
      <c r="F51" s="43"/>
      <c r="G51" s="43"/>
      <c r="H51" s="43"/>
      <c r="I51" s="43"/>
      <c r="J51" s="43"/>
      <c r="K51" s="43"/>
    </row>
    <row r="52" spans="1:11" ht="23.25">
      <c r="A52" s="34" t="s">
        <v>120</v>
      </c>
      <c r="B52" s="35"/>
      <c r="C52" s="66"/>
      <c r="E52" s="43">
        <v>0</v>
      </c>
      <c r="F52" s="43"/>
      <c r="G52" s="43">
        <v>146289</v>
      </c>
      <c r="H52" s="43"/>
      <c r="I52" s="43">
        <v>0</v>
      </c>
      <c r="J52" s="43"/>
      <c r="K52" s="43">
        <v>146289</v>
      </c>
    </row>
    <row r="53" spans="1:11" ht="23.25">
      <c r="A53" s="34" t="s">
        <v>62</v>
      </c>
      <c r="B53" s="35"/>
      <c r="C53" s="32"/>
      <c r="E53" s="43">
        <v>268</v>
      </c>
      <c r="F53" s="43"/>
      <c r="G53" s="43">
        <v>14485</v>
      </c>
      <c r="H53" s="43"/>
      <c r="I53" s="43">
        <v>0</v>
      </c>
      <c r="J53" s="43"/>
      <c r="K53" s="43">
        <v>14485</v>
      </c>
    </row>
    <row r="54" spans="1:11" ht="23.25">
      <c r="A54" s="34" t="s">
        <v>39</v>
      </c>
      <c r="B54" s="35"/>
      <c r="C54" s="32"/>
      <c r="E54" s="43">
        <v>68688</v>
      </c>
      <c r="F54" s="43"/>
      <c r="G54" s="43">
        <v>65546</v>
      </c>
      <c r="H54" s="43"/>
      <c r="I54" s="43">
        <v>54162</v>
      </c>
      <c r="J54" s="43"/>
      <c r="K54" s="43">
        <v>49317</v>
      </c>
    </row>
    <row r="55" spans="1:11" ht="23.25">
      <c r="A55" s="31" t="s">
        <v>40</v>
      </c>
      <c r="E55" s="44">
        <f>SUM(E52:E54)</f>
        <v>68956</v>
      </c>
      <c r="F55" s="8"/>
      <c r="G55" s="44">
        <f>SUM(G52:G54)</f>
        <v>226320</v>
      </c>
      <c r="H55" s="43"/>
      <c r="I55" s="44">
        <f>SUM(I52:I54)</f>
        <v>54162</v>
      </c>
      <c r="J55" s="43"/>
      <c r="K55" s="44">
        <f>SUM(K52:K54)</f>
        <v>210091</v>
      </c>
    </row>
    <row r="56" spans="1:11" ht="23.25">
      <c r="A56" s="1" t="s">
        <v>170</v>
      </c>
      <c r="E56" s="8">
        <f>E50-E55</f>
        <v>-65315</v>
      </c>
      <c r="F56" s="8"/>
      <c r="G56" s="8">
        <f>G50-G55</f>
        <v>-30426</v>
      </c>
      <c r="H56" s="8"/>
      <c r="I56" s="8">
        <f>I50-I55</f>
        <v>-26250</v>
      </c>
      <c r="J56" s="8"/>
      <c r="K56" s="8">
        <f>K50-K55</f>
        <v>7856</v>
      </c>
    </row>
    <row r="57" spans="1:11" ht="23.25">
      <c r="A57" s="2" t="s">
        <v>100</v>
      </c>
      <c r="E57" s="8">
        <v>221</v>
      </c>
      <c r="F57" s="8"/>
      <c r="G57" s="8">
        <v>253</v>
      </c>
      <c r="H57" s="43"/>
      <c r="I57" s="8">
        <v>24952</v>
      </c>
      <c r="J57" s="43"/>
      <c r="K57" s="8">
        <v>26434</v>
      </c>
    </row>
    <row r="58" spans="1:11" ht="23.25">
      <c r="A58" s="2" t="s">
        <v>101</v>
      </c>
      <c r="E58" s="45">
        <v>-4096</v>
      </c>
      <c r="F58" s="8"/>
      <c r="G58" s="8">
        <v>-3625</v>
      </c>
      <c r="H58" s="43"/>
      <c r="I58" s="45">
        <v>-966</v>
      </c>
      <c r="J58" s="43"/>
      <c r="K58" s="45">
        <v>-3353</v>
      </c>
    </row>
    <row r="59" spans="1:11" ht="23.25">
      <c r="A59" s="1" t="s">
        <v>136</v>
      </c>
      <c r="E59" s="8">
        <f>SUM(E56:E58)</f>
        <v>-69190</v>
      </c>
      <c r="F59" s="8"/>
      <c r="G59" s="77">
        <f>SUM(G56:G58)</f>
        <v>-33798</v>
      </c>
      <c r="H59" s="43"/>
      <c r="I59" s="8">
        <f>SUM(I56:I58)</f>
        <v>-2264</v>
      </c>
      <c r="J59" s="43"/>
      <c r="K59" s="8">
        <f>SUM(K56:K58)</f>
        <v>30937</v>
      </c>
    </row>
    <row r="60" spans="1:11" ht="23.25">
      <c r="A60" s="2" t="s">
        <v>142</v>
      </c>
      <c r="C60" s="32">
        <v>13</v>
      </c>
      <c r="E60" s="45">
        <v>12279</v>
      </c>
      <c r="F60" s="8"/>
      <c r="G60" s="8">
        <v>2072</v>
      </c>
      <c r="H60" s="43"/>
      <c r="I60" s="45">
        <v>-134</v>
      </c>
      <c r="J60" s="43"/>
      <c r="K60" s="45">
        <v>2049</v>
      </c>
    </row>
    <row r="61" spans="1:11" ht="23.25">
      <c r="A61" s="1" t="s">
        <v>105</v>
      </c>
      <c r="E61" s="44">
        <f>SUM(E59:E60)</f>
        <v>-56911</v>
      </c>
      <c r="F61" s="8"/>
      <c r="G61" s="44">
        <f>SUM(G59:G60)</f>
        <v>-31726</v>
      </c>
      <c r="H61" s="43"/>
      <c r="I61" s="44">
        <f>SUM(I59:I60)</f>
        <v>-2398</v>
      </c>
      <c r="J61" s="43"/>
      <c r="K61" s="44">
        <f>SUM(K59:K60)</f>
        <v>32986</v>
      </c>
    </row>
    <row r="62" spans="1:11" ht="23.25">
      <c r="A62" s="1"/>
      <c r="E62" s="61"/>
      <c r="F62" s="61"/>
      <c r="G62" s="61"/>
      <c r="H62" s="42"/>
      <c r="I62" s="61"/>
      <c r="J62" s="42"/>
      <c r="K62" s="61"/>
    </row>
    <row r="63" spans="1:13" ht="23.25">
      <c r="A63" s="1" t="s">
        <v>121</v>
      </c>
      <c r="C63" s="32"/>
      <c r="E63" s="46"/>
      <c r="F63" s="46"/>
      <c r="G63" s="46"/>
      <c r="H63" s="48"/>
      <c r="I63" s="46"/>
      <c r="J63" s="46"/>
      <c r="K63" s="46"/>
      <c r="L63" s="48"/>
      <c r="M63" s="48"/>
    </row>
    <row r="64" spans="1:11" ht="23.25">
      <c r="A64" s="1" t="s">
        <v>122</v>
      </c>
      <c r="C64" s="32"/>
      <c r="E64" s="45">
        <v>0</v>
      </c>
      <c r="F64" s="3"/>
      <c r="G64" s="45">
        <v>0</v>
      </c>
      <c r="H64" s="4"/>
      <c r="I64" s="45">
        <v>0</v>
      </c>
      <c r="J64" s="6"/>
      <c r="K64" s="45">
        <v>0</v>
      </c>
    </row>
    <row r="65" spans="1:11" ht="23.25">
      <c r="A65" s="1"/>
      <c r="C65" s="32"/>
      <c r="E65" s="3"/>
      <c r="F65" s="3"/>
      <c r="G65" s="3"/>
      <c r="H65" s="4"/>
      <c r="I65" s="3"/>
      <c r="J65" s="6"/>
      <c r="K65" s="3"/>
    </row>
    <row r="66" spans="1:11" ht="24" thickBot="1">
      <c r="A66" s="1" t="s">
        <v>72</v>
      </c>
      <c r="C66" s="32"/>
      <c r="E66" s="71">
        <f>SUM(E61,E64)</f>
        <v>-56911</v>
      </c>
      <c r="F66" s="8"/>
      <c r="G66" s="71">
        <f>SUM(G61,G64)</f>
        <v>-31726</v>
      </c>
      <c r="H66" s="4"/>
      <c r="I66" s="71">
        <f>SUM(I61,I64)</f>
        <v>-2398</v>
      </c>
      <c r="J66" s="6"/>
      <c r="K66" s="71">
        <f>SUM(K61,K64)</f>
        <v>32986</v>
      </c>
    </row>
    <row r="67" spans="1:11" ht="24" thickTop="1">
      <c r="A67" s="31"/>
      <c r="C67" s="18"/>
      <c r="E67" s="22"/>
      <c r="F67" s="22"/>
      <c r="G67" s="22"/>
      <c r="I67" s="22"/>
      <c r="J67" s="22"/>
      <c r="K67" s="22"/>
    </row>
    <row r="68" spans="1:11" ht="23.25">
      <c r="A68" s="1" t="s">
        <v>123</v>
      </c>
      <c r="B68" s="35"/>
      <c r="C68" s="32">
        <v>14</v>
      </c>
      <c r="E68" s="22"/>
      <c r="F68" s="22"/>
      <c r="G68" s="22"/>
      <c r="I68" s="22"/>
      <c r="J68" s="22"/>
      <c r="K68" s="22"/>
    </row>
    <row r="69" spans="1:11" ht="23.25">
      <c r="A69" s="74" t="s">
        <v>139</v>
      </c>
      <c r="B69" s="35"/>
      <c r="C69" s="32"/>
      <c r="E69" s="22"/>
      <c r="F69" s="22"/>
      <c r="G69" s="22"/>
      <c r="I69" s="22"/>
      <c r="J69" s="22"/>
      <c r="K69" s="22"/>
    </row>
    <row r="70" spans="1:11" ht="24" thickBot="1">
      <c r="A70" s="2" t="s">
        <v>124</v>
      </c>
      <c r="B70" s="13"/>
      <c r="C70" s="32"/>
      <c r="E70" s="75">
        <v>-0.089</v>
      </c>
      <c r="F70" s="76"/>
      <c r="G70" s="75">
        <v>-0.049</v>
      </c>
      <c r="H70" s="78"/>
      <c r="I70" s="75">
        <v>-0.0037</v>
      </c>
      <c r="J70" s="79"/>
      <c r="K70" s="75">
        <v>0.051</v>
      </c>
    </row>
    <row r="71" spans="1:11" ht="24" thickTop="1">
      <c r="A71" s="2"/>
      <c r="B71" s="13"/>
      <c r="C71" s="32"/>
      <c r="E71" s="80"/>
      <c r="F71" s="80"/>
      <c r="G71" s="80"/>
      <c r="H71" s="72"/>
      <c r="I71" s="80"/>
      <c r="J71" s="73"/>
      <c r="K71" s="80"/>
    </row>
    <row r="72" spans="1:11" ht="23.25">
      <c r="A72" s="19" t="s">
        <v>15</v>
      </c>
      <c r="C72" s="50"/>
      <c r="E72" s="46"/>
      <c r="F72" s="46"/>
      <c r="G72" s="46"/>
      <c r="I72" s="89"/>
      <c r="J72" s="22"/>
      <c r="K72" s="46"/>
    </row>
    <row r="73" spans="3:11" ht="23.25">
      <c r="C73" s="50"/>
      <c r="E73" s="46"/>
      <c r="F73" s="46"/>
      <c r="G73" s="46"/>
      <c r="I73" s="46"/>
      <c r="J73" s="22"/>
      <c r="K73" s="46"/>
    </row>
    <row r="74" spans="3:11" ht="23.25">
      <c r="C74" s="50"/>
      <c r="E74" s="46"/>
      <c r="F74" s="46"/>
      <c r="G74" s="46"/>
      <c r="I74" s="46"/>
      <c r="J74" s="22"/>
      <c r="K74" s="46"/>
    </row>
    <row r="75" spans="3:11" ht="23.25">
      <c r="C75" s="50"/>
      <c r="E75" s="46"/>
      <c r="F75" s="46"/>
      <c r="G75" s="46"/>
      <c r="I75" s="46"/>
      <c r="J75" s="22"/>
      <c r="K75" s="46"/>
    </row>
    <row r="76" spans="3:11" ht="23.25">
      <c r="C76" s="50"/>
      <c r="E76" s="46"/>
      <c r="F76" s="46"/>
      <c r="G76" s="46"/>
      <c r="I76" s="46"/>
      <c r="J76" s="22"/>
      <c r="K76" s="46"/>
    </row>
    <row r="77" spans="2:11" s="13" customFormat="1" ht="23.25">
      <c r="B77" s="10"/>
      <c r="C77" s="11"/>
      <c r="D77" s="12"/>
      <c r="E77" s="12"/>
      <c r="F77" s="12"/>
      <c r="G77" s="12"/>
      <c r="H77" s="12"/>
      <c r="I77" s="12"/>
      <c r="J77" s="12"/>
      <c r="K77" s="17" t="s">
        <v>69</v>
      </c>
    </row>
    <row r="78" spans="1:11" s="13" customFormat="1" ht="23.25">
      <c r="A78" s="40" t="s">
        <v>73</v>
      </c>
      <c r="B78" s="12"/>
      <c r="C78" s="11"/>
      <c r="D78" s="12"/>
      <c r="E78" s="12"/>
      <c r="F78" s="12"/>
      <c r="G78" s="12"/>
      <c r="H78" s="12"/>
      <c r="I78" s="12"/>
      <c r="J78" s="12"/>
      <c r="K78" s="12"/>
    </row>
    <row r="79" spans="1:11" s="13" customFormat="1" ht="23.25">
      <c r="A79" s="41" t="s">
        <v>41</v>
      </c>
      <c r="B79" s="10"/>
      <c r="C79" s="11"/>
      <c r="D79" s="12"/>
      <c r="E79" s="12"/>
      <c r="F79" s="12"/>
      <c r="G79" s="12"/>
      <c r="H79" s="12"/>
      <c r="I79" s="12"/>
      <c r="J79" s="12"/>
      <c r="K79" s="12"/>
    </row>
    <row r="80" spans="1:11" s="13" customFormat="1" ht="23.25">
      <c r="A80" s="9" t="s">
        <v>167</v>
      </c>
      <c r="B80" s="10"/>
      <c r="C80" s="11"/>
      <c r="D80" s="12"/>
      <c r="E80" s="12"/>
      <c r="F80" s="12"/>
      <c r="G80" s="12"/>
      <c r="H80" s="12"/>
      <c r="I80" s="12"/>
      <c r="J80" s="12"/>
      <c r="K80" s="12"/>
    </row>
    <row r="81" spans="2:11" s="13" customFormat="1" ht="23.25">
      <c r="B81" s="10"/>
      <c r="C81" s="11"/>
      <c r="D81" s="12"/>
      <c r="E81" s="12"/>
      <c r="F81" s="12"/>
      <c r="G81" s="12"/>
      <c r="H81" s="12"/>
      <c r="I81" s="10"/>
      <c r="J81" s="12"/>
      <c r="K81" s="17" t="s">
        <v>68</v>
      </c>
    </row>
    <row r="82" spans="5:11" ht="23.25">
      <c r="E82" s="90"/>
      <c r="F82" s="90" t="s">
        <v>1</v>
      </c>
      <c r="G82" s="90"/>
      <c r="H82" s="63"/>
      <c r="I82" s="90"/>
      <c r="J82" s="90" t="s">
        <v>2</v>
      </c>
      <c r="K82" s="90"/>
    </row>
    <row r="83" spans="3:11" ht="23.25">
      <c r="C83" s="26"/>
      <c r="D83" s="27"/>
      <c r="E83" s="64">
        <v>2564</v>
      </c>
      <c r="F83" s="64"/>
      <c r="G83" s="64">
        <v>2563</v>
      </c>
      <c r="H83" s="65"/>
      <c r="I83" s="64">
        <v>2564</v>
      </c>
      <c r="J83" s="65"/>
      <c r="K83" s="64">
        <v>2563</v>
      </c>
    </row>
    <row r="84" spans="1:11" ht="23.25">
      <c r="A84" s="31" t="s">
        <v>42</v>
      </c>
      <c r="B84" s="20"/>
      <c r="C84" s="52"/>
      <c r="E84" s="42"/>
      <c r="F84" s="42"/>
      <c r="G84" s="42"/>
      <c r="H84" s="42"/>
      <c r="I84" s="42"/>
      <c r="J84" s="42"/>
      <c r="K84" s="42"/>
    </row>
    <row r="85" spans="1:11" ht="23.25">
      <c r="A85" s="19" t="s">
        <v>106</v>
      </c>
      <c r="C85" s="52"/>
      <c r="E85" s="8">
        <f>E59</f>
        <v>-69190</v>
      </c>
      <c r="F85" s="8"/>
      <c r="G85" s="8">
        <f>G59</f>
        <v>-33798</v>
      </c>
      <c r="H85" s="8"/>
      <c r="I85" s="8">
        <f>I59</f>
        <v>-2264</v>
      </c>
      <c r="J85" s="8"/>
      <c r="K85" s="8">
        <f>K59</f>
        <v>30937</v>
      </c>
    </row>
    <row r="86" spans="1:11" ht="23.25">
      <c r="A86" s="19" t="s">
        <v>125</v>
      </c>
      <c r="C86" s="52"/>
      <c r="E86" s="43"/>
      <c r="F86" s="43"/>
      <c r="G86" s="43"/>
      <c r="H86" s="43"/>
      <c r="I86" s="43"/>
      <c r="J86" s="43"/>
      <c r="K86" s="43"/>
    </row>
    <row r="87" spans="1:11" ht="23.25">
      <c r="A87" s="19" t="s">
        <v>43</v>
      </c>
      <c r="C87" s="52"/>
      <c r="E87" s="43"/>
      <c r="F87" s="43"/>
      <c r="G87" s="43"/>
      <c r="H87" s="43"/>
      <c r="I87" s="43"/>
      <c r="J87" s="43"/>
      <c r="K87" s="43"/>
    </row>
    <row r="88" spans="1:11" ht="23.25">
      <c r="A88" s="34" t="s">
        <v>44</v>
      </c>
      <c r="C88" s="52"/>
      <c r="E88" s="43">
        <v>8935</v>
      </c>
      <c r="F88" s="43"/>
      <c r="G88" s="43">
        <v>8365</v>
      </c>
      <c r="H88" s="43"/>
      <c r="I88" s="43">
        <v>4947</v>
      </c>
      <c r="J88" s="43"/>
      <c r="K88" s="43">
        <v>4594</v>
      </c>
    </row>
    <row r="89" spans="1:11" ht="23.25">
      <c r="A89" s="19" t="s">
        <v>159</v>
      </c>
      <c r="C89" s="52"/>
      <c r="E89" s="43">
        <v>224</v>
      </c>
      <c r="F89" s="43"/>
      <c r="G89" s="43">
        <v>14</v>
      </c>
      <c r="H89" s="43"/>
      <c r="I89" s="43">
        <v>224</v>
      </c>
      <c r="J89" s="43"/>
      <c r="K89" s="43">
        <v>14</v>
      </c>
    </row>
    <row r="90" spans="1:11" ht="23.25">
      <c r="A90" s="19" t="s">
        <v>160</v>
      </c>
      <c r="C90" s="52"/>
      <c r="E90" s="43">
        <v>-571</v>
      </c>
      <c r="F90" s="43"/>
      <c r="G90" s="43">
        <v>-7860</v>
      </c>
      <c r="H90" s="43"/>
      <c r="I90" s="43">
        <v>-571</v>
      </c>
      <c r="J90" s="43"/>
      <c r="K90" s="43">
        <v>-7860</v>
      </c>
    </row>
    <row r="91" spans="1:11" ht="23.25">
      <c r="A91" s="19" t="s">
        <v>161</v>
      </c>
      <c r="C91" s="52"/>
      <c r="E91" s="43">
        <v>0</v>
      </c>
      <c r="F91" s="43"/>
      <c r="G91" s="43">
        <v>-1060</v>
      </c>
      <c r="H91" s="43"/>
      <c r="I91" s="43">
        <v>0</v>
      </c>
      <c r="J91" s="43"/>
      <c r="K91" s="43">
        <v>-1060</v>
      </c>
    </row>
    <row r="92" spans="1:11" ht="23.25">
      <c r="A92" s="19" t="s">
        <v>168</v>
      </c>
      <c r="C92" s="52"/>
      <c r="E92" s="43">
        <v>0</v>
      </c>
      <c r="F92" s="43"/>
      <c r="G92" s="43">
        <v>-2251</v>
      </c>
      <c r="H92" s="43"/>
      <c r="I92" s="43">
        <v>0</v>
      </c>
      <c r="J92" s="43"/>
      <c r="K92" s="43">
        <v>-2251</v>
      </c>
    </row>
    <row r="93" spans="1:11" ht="23.25">
      <c r="A93" s="19" t="s">
        <v>126</v>
      </c>
      <c r="B93" s="13"/>
      <c r="C93" s="52"/>
      <c r="E93" s="43">
        <v>409</v>
      </c>
      <c r="F93" s="43"/>
      <c r="G93" s="43">
        <v>592</v>
      </c>
      <c r="H93" s="43"/>
      <c r="I93" s="43">
        <v>235</v>
      </c>
      <c r="J93" s="43"/>
      <c r="K93" s="43">
        <v>303</v>
      </c>
    </row>
    <row r="94" spans="1:11" ht="23.25">
      <c r="A94" s="19" t="s">
        <v>140</v>
      </c>
      <c r="B94" s="13"/>
      <c r="C94" s="52"/>
      <c r="E94" s="43">
        <v>0</v>
      </c>
      <c r="F94" s="43"/>
      <c r="G94" s="43">
        <v>1023</v>
      </c>
      <c r="H94" s="43"/>
      <c r="I94" s="43">
        <v>0</v>
      </c>
      <c r="J94" s="43"/>
      <c r="K94" s="43">
        <v>1023</v>
      </c>
    </row>
    <row r="95" spans="1:11" ht="23.25">
      <c r="A95" s="19" t="s">
        <v>127</v>
      </c>
      <c r="B95" s="13"/>
      <c r="C95" s="52"/>
      <c r="E95" s="43">
        <v>492</v>
      </c>
      <c r="F95" s="43"/>
      <c r="G95" s="43">
        <v>474</v>
      </c>
      <c r="H95" s="43"/>
      <c r="I95" s="43">
        <v>492</v>
      </c>
      <c r="J95" s="43"/>
      <c r="K95" s="43">
        <v>474</v>
      </c>
    </row>
    <row r="96" spans="1:11" ht="23.25">
      <c r="A96" s="19" t="s">
        <v>146</v>
      </c>
      <c r="B96" s="13"/>
      <c r="C96" s="52"/>
      <c r="E96" s="43">
        <v>-221</v>
      </c>
      <c r="F96" s="43"/>
      <c r="G96" s="43">
        <v>-253</v>
      </c>
      <c r="H96" s="43"/>
      <c r="I96" s="43">
        <v>-24952</v>
      </c>
      <c r="J96" s="43"/>
      <c r="K96" s="43">
        <v>-26434</v>
      </c>
    </row>
    <row r="97" spans="1:11" ht="23.25">
      <c r="A97" s="19" t="s">
        <v>147</v>
      </c>
      <c r="B97" s="13"/>
      <c r="C97" s="52"/>
      <c r="E97" s="45">
        <v>3687</v>
      </c>
      <c r="F97" s="8"/>
      <c r="G97" s="45">
        <v>3033</v>
      </c>
      <c r="H97" s="43"/>
      <c r="I97" s="45">
        <v>731</v>
      </c>
      <c r="J97" s="43"/>
      <c r="K97" s="45">
        <v>3050</v>
      </c>
    </row>
    <row r="98" spans="1:11" ht="23.25">
      <c r="A98" s="19" t="s">
        <v>171</v>
      </c>
      <c r="C98" s="52"/>
      <c r="E98" s="43"/>
      <c r="F98" s="43"/>
      <c r="G98" s="43"/>
      <c r="H98" s="43"/>
      <c r="I98" s="43"/>
      <c r="J98" s="43"/>
      <c r="K98" s="43"/>
    </row>
    <row r="99" spans="1:11" ht="23.25">
      <c r="A99" s="19" t="s">
        <v>45</v>
      </c>
      <c r="C99" s="52"/>
      <c r="E99" s="43">
        <f>SUM(E85:E97)</f>
        <v>-56235</v>
      </c>
      <c r="F99" s="43"/>
      <c r="G99" s="43">
        <f>SUM(G85:G97)</f>
        <v>-31721</v>
      </c>
      <c r="H99" s="43"/>
      <c r="I99" s="43">
        <f>SUM(I85:I97)</f>
        <v>-21158</v>
      </c>
      <c r="J99" s="43"/>
      <c r="K99" s="43">
        <f>SUM(K85:K97)</f>
        <v>2790</v>
      </c>
    </row>
    <row r="100" spans="1:11" ht="23.25">
      <c r="A100" s="19" t="s">
        <v>46</v>
      </c>
      <c r="C100" s="52"/>
      <c r="E100" s="43"/>
      <c r="F100" s="43"/>
      <c r="G100" s="43"/>
      <c r="H100" s="43"/>
      <c r="I100" s="43"/>
      <c r="J100" s="43"/>
      <c r="K100" s="43"/>
    </row>
    <row r="101" spans="1:11" ht="23.25">
      <c r="A101" s="19" t="s">
        <v>108</v>
      </c>
      <c r="C101" s="52"/>
      <c r="E101" s="43">
        <v>-559</v>
      </c>
      <c r="F101" s="43"/>
      <c r="G101" s="43">
        <v>1017</v>
      </c>
      <c r="H101" s="43"/>
      <c r="I101" s="43">
        <v>1048</v>
      </c>
      <c r="J101" s="43"/>
      <c r="K101" s="43">
        <v>10033</v>
      </c>
    </row>
    <row r="102" spans="1:11" ht="23.25">
      <c r="A102" s="19" t="s">
        <v>110</v>
      </c>
      <c r="C102" s="52"/>
      <c r="E102" s="43">
        <v>327</v>
      </c>
      <c r="F102" s="43"/>
      <c r="G102" s="43">
        <v>-326</v>
      </c>
      <c r="H102" s="43"/>
      <c r="I102" s="43">
        <v>0</v>
      </c>
      <c r="J102" s="43"/>
      <c r="K102" s="43">
        <v>0</v>
      </c>
    </row>
    <row r="103" spans="1:11" ht="23.25">
      <c r="A103" s="19" t="s">
        <v>81</v>
      </c>
      <c r="C103" s="52"/>
      <c r="E103" s="43">
        <v>-1055398</v>
      </c>
      <c r="F103" s="43"/>
      <c r="G103" s="43">
        <v>38624</v>
      </c>
      <c r="H103" s="43"/>
      <c r="I103" s="43">
        <v>0</v>
      </c>
      <c r="J103" s="43"/>
      <c r="K103" s="43">
        <v>143173</v>
      </c>
    </row>
    <row r="104" spans="1:11" ht="23.25">
      <c r="A104" s="85" t="s">
        <v>153</v>
      </c>
      <c r="C104" s="52"/>
      <c r="E104" s="43">
        <v>0</v>
      </c>
      <c r="F104" s="43"/>
      <c r="G104" s="43">
        <v>5066</v>
      </c>
      <c r="H104" s="43"/>
      <c r="I104" s="43">
        <v>0</v>
      </c>
      <c r="J104" s="43"/>
      <c r="K104" s="43">
        <v>5066</v>
      </c>
    </row>
    <row r="105" spans="1:11" ht="23.25">
      <c r="A105" s="85" t="s">
        <v>47</v>
      </c>
      <c r="B105" s="35"/>
      <c r="C105" s="52"/>
      <c r="E105" s="43">
        <v>-83327</v>
      </c>
      <c r="F105" s="43"/>
      <c r="G105" s="43">
        <v>-131057</v>
      </c>
      <c r="H105" s="43"/>
      <c r="I105" s="43">
        <v>3627</v>
      </c>
      <c r="J105" s="43"/>
      <c r="K105" s="43">
        <v>1521</v>
      </c>
    </row>
    <row r="106" spans="1:11" ht="23.25">
      <c r="A106" s="34" t="s">
        <v>116</v>
      </c>
      <c r="C106" s="52"/>
      <c r="E106" s="43">
        <v>-59</v>
      </c>
      <c r="F106" s="43"/>
      <c r="G106" s="18">
        <v>-223</v>
      </c>
      <c r="I106" s="43">
        <v>0</v>
      </c>
      <c r="K106" s="18">
        <v>-180</v>
      </c>
    </row>
    <row r="107" spans="1:11" ht="23.25">
      <c r="A107" s="34" t="s">
        <v>83</v>
      </c>
      <c r="B107" s="35"/>
      <c r="C107" s="52"/>
      <c r="E107" s="43">
        <v>0</v>
      </c>
      <c r="F107" s="43"/>
      <c r="G107" s="43">
        <v>11</v>
      </c>
      <c r="H107" s="43"/>
      <c r="I107" s="43">
        <v>0</v>
      </c>
      <c r="J107" s="43"/>
      <c r="K107" s="43">
        <v>0</v>
      </c>
    </row>
    <row r="108" spans="1:11" ht="23.25">
      <c r="A108" s="19" t="s">
        <v>48</v>
      </c>
      <c r="C108" s="52"/>
      <c r="E108" s="43"/>
      <c r="F108" s="43"/>
      <c r="G108" s="43"/>
      <c r="H108" s="43"/>
      <c r="I108" s="43"/>
      <c r="J108" s="43"/>
      <c r="K108" s="43"/>
    </row>
    <row r="109" spans="1:11" ht="23.25">
      <c r="A109" s="34" t="s">
        <v>61</v>
      </c>
      <c r="B109" s="13"/>
      <c r="C109" s="52"/>
      <c r="E109" s="43">
        <v>93146</v>
      </c>
      <c r="F109" s="43"/>
      <c r="G109" s="43">
        <v>16923</v>
      </c>
      <c r="H109" s="43"/>
      <c r="I109" s="43">
        <v>-4948</v>
      </c>
      <c r="J109" s="43"/>
      <c r="K109" s="43">
        <v>-2129</v>
      </c>
    </row>
    <row r="110" spans="1:11" ht="23.25">
      <c r="A110" s="34" t="s">
        <v>154</v>
      </c>
      <c r="B110" s="13"/>
      <c r="C110" s="52"/>
      <c r="E110" s="43">
        <v>0</v>
      </c>
      <c r="F110" s="43"/>
      <c r="G110" s="43">
        <v>662</v>
      </c>
      <c r="H110" s="43"/>
      <c r="I110" s="43">
        <v>0</v>
      </c>
      <c r="J110" s="43"/>
      <c r="K110" s="43">
        <v>-809</v>
      </c>
    </row>
    <row r="111" spans="1:11" ht="23.25">
      <c r="A111" s="34" t="s">
        <v>102</v>
      </c>
      <c r="B111" s="13"/>
      <c r="C111" s="52"/>
      <c r="E111" s="43">
        <v>204189</v>
      </c>
      <c r="F111" s="43"/>
      <c r="G111" s="43">
        <v>259521</v>
      </c>
      <c r="H111" s="43"/>
      <c r="I111" s="43">
        <v>716</v>
      </c>
      <c r="J111" s="43"/>
      <c r="K111" s="43">
        <v>1473</v>
      </c>
    </row>
    <row r="112" spans="1:11" ht="23.25">
      <c r="A112" s="34" t="s">
        <v>149</v>
      </c>
      <c r="B112" s="13"/>
      <c r="C112" s="52"/>
      <c r="E112" s="43">
        <v>-1384</v>
      </c>
      <c r="F112" s="43"/>
      <c r="G112" s="43">
        <v>0</v>
      </c>
      <c r="H112" s="43"/>
      <c r="I112" s="43">
        <v>-1384</v>
      </c>
      <c r="J112" s="43"/>
      <c r="K112" s="43">
        <v>0</v>
      </c>
    </row>
    <row r="113" spans="1:11" ht="23.25">
      <c r="A113" s="34" t="s">
        <v>82</v>
      </c>
      <c r="B113" s="13"/>
      <c r="C113" s="52"/>
      <c r="E113" s="43">
        <v>-3315</v>
      </c>
      <c r="F113" s="43"/>
      <c r="G113" s="43">
        <v>179</v>
      </c>
      <c r="H113" s="43"/>
      <c r="I113" s="43">
        <v>-3315</v>
      </c>
      <c r="J113" s="43"/>
      <c r="K113" s="43">
        <v>179</v>
      </c>
    </row>
    <row r="114" spans="1:11" s="48" customFormat="1" ht="23.25">
      <c r="A114" s="82" t="s">
        <v>49</v>
      </c>
      <c r="B114" s="83"/>
      <c r="C114" s="84"/>
      <c r="E114" s="8">
        <v>-2028</v>
      </c>
      <c r="F114" s="8"/>
      <c r="G114" s="8">
        <v>0</v>
      </c>
      <c r="H114" s="8"/>
      <c r="I114" s="8">
        <v>12167</v>
      </c>
      <c r="J114" s="8"/>
      <c r="K114" s="8">
        <v>0</v>
      </c>
    </row>
    <row r="115" spans="1:11" s="48" customFormat="1" ht="23.25">
      <c r="A115" s="67" t="s">
        <v>152</v>
      </c>
      <c r="B115" s="83"/>
      <c r="C115" s="84"/>
      <c r="E115" s="8">
        <v>-1344</v>
      </c>
      <c r="F115" s="8"/>
      <c r="G115" s="8">
        <v>1356</v>
      </c>
      <c r="H115" s="8"/>
      <c r="I115" s="8">
        <v>-1344</v>
      </c>
      <c r="J115" s="8"/>
      <c r="K115" s="8">
        <v>2303</v>
      </c>
    </row>
    <row r="116" spans="1:11" ht="23.25">
      <c r="A116" s="67" t="s">
        <v>150</v>
      </c>
      <c r="B116" s="13"/>
      <c r="C116" s="68"/>
      <c r="E116" s="45">
        <v>9455</v>
      </c>
      <c r="F116" s="8"/>
      <c r="G116" s="45">
        <v>0</v>
      </c>
      <c r="H116" s="43"/>
      <c r="I116" s="45">
        <v>0</v>
      </c>
      <c r="J116" s="43"/>
      <c r="K116" s="45">
        <v>0</v>
      </c>
    </row>
    <row r="117" spans="1:11" ht="23.25">
      <c r="A117" s="34" t="s">
        <v>175</v>
      </c>
      <c r="B117" s="13"/>
      <c r="C117" s="52"/>
      <c r="E117" s="43">
        <f>SUM(E101:E116)+E99</f>
        <v>-896532</v>
      </c>
      <c r="F117" s="43"/>
      <c r="G117" s="43">
        <f>SUM(G101:G116)+G99</f>
        <v>160032</v>
      </c>
      <c r="H117" s="43"/>
      <c r="I117" s="43">
        <f>SUM(I101:I116)+I99</f>
        <v>-14591</v>
      </c>
      <c r="J117" s="43"/>
      <c r="K117" s="43">
        <f>SUM(K101:K116)+K99</f>
        <v>163420</v>
      </c>
    </row>
    <row r="118" spans="1:12" ht="23.25">
      <c r="A118" s="34" t="s">
        <v>128</v>
      </c>
      <c r="B118" s="13"/>
      <c r="C118" s="52"/>
      <c r="E118" s="8">
        <v>197</v>
      </c>
      <c r="F118" s="8"/>
      <c r="G118" s="8">
        <v>323</v>
      </c>
      <c r="H118" s="8"/>
      <c r="I118" s="8">
        <v>68811</v>
      </c>
      <c r="J118" s="8"/>
      <c r="K118" s="8">
        <v>283</v>
      </c>
      <c r="L118" s="48"/>
    </row>
    <row r="119" spans="1:12" ht="23.25">
      <c r="A119" s="34" t="s">
        <v>130</v>
      </c>
      <c r="C119" s="52"/>
      <c r="E119" s="8">
        <v>-25025</v>
      </c>
      <c r="F119" s="8"/>
      <c r="G119" s="8">
        <v>-24789</v>
      </c>
      <c r="H119" s="8"/>
      <c r="I119" s="8">
        <v>-609</v>
      </c>
      <c r="J119" s="8"/>
      <c r="K119" s="8">
        <v>-3333</v>
      </c>
      <c r="L119" s="48"/>
    </row>
    <row r="120" spans="1:12" ht="23.25">
      <c r="A120" s="34" t="s">
        <v>138</v>
      </c>
      <c r="C120" s="52"/>
      <c r="E120" s="8">
        <v>-1893</v>
      </c>
      <c r="F120" s="8"/>
      <c r="G120" s="8">
        <v>-2943</v>
      </c>
      <c r="H120" s="8"/>
      <c r="I120" s="8">
        <v>-1893</v>
      </c>
      <c r="J120" s="8"/>
      <c r="K120" s="8">
        <v>-2942</v>
      </c>
      <c r="L120" s="48"/>
    </row>
    <row r="121" spans="1:12" ht="23.25">
      <c r="A121" s="34" t="s">
        <v>155</v>
      </c>
      <c r="C121" s="52"/>
      <c r="E121" s="45">
        <v>0</v>
      </c>
      <c r="F121" s="8"/>
      <c r="G121" s="8">
        <v>1632</v>
      </c>
      <c r="H121" s="8"/>
      <c r="I121" s="45">
        <v>0</v>
      </c>
      <c r="J121" s="8"/>
      <c r="K121" s="45">
        <v>1632</v>
      </c>
      <c r="L121" s="48"/>
    </row>
    <row r="122" spans="1:11" ht="23.25">
      <c r="A122" s="41" t="s">
        <v>174</v>
      </c>
      <c r="B122" s="35"/>
      <c r="C122" s="52"/>
      <c r="E122" s="45">
        <f>SUM(E117:E121)</f>
        <v>-923253</v>
      </c>
      <c r="F122" s="8"/>
      <c r="G122" s="44">
        <f>SUM(G117:G121)</f>
        <v>134255</v>
      </c>
      <c r="H122" s="43"/>
      <c r="I122" s="45">
        <f>SUM(I117:I121)</f>
        <v>51718</v>
      </c>
      <c r="J122" s="43"/>
      <c r="K122" s="45">
        <f>SUM(K117:K121)</f>
        <v>159060</v>
      </c>
    </row>
    <row r="123" spans="1:11" ht="3.75" customHeight="1">
      <c r="A123" s="41"/>
      <c r="B123" s="35"/>
      <c r="C123" s="52"/>
      <c r="E123" s="8"/>
      <c r="F123" s="8"/>
      <c r="G123" s="8"/>
      <c r="H123" s="43"/>
      <c r="I123" s="8"/>
      <c r="J123" s="43"/>
      <c r="K123" s="8"/>
    </row>
    <row r="124" spans="1:8" ht="23.25">
      <c r="A124" s="36" t="s">
        <v>15</v>
      </c>
      <c r="B124" s="35"/>
      <c r="C124" s="52"/>
      <c r="H124" s="22"/>
    </row>
    <row r="125" spans="1:19" s="63" customFormat="1" ht="23.25">
      <c r="A125" s="13"/>
      <c r="B125" s="10"/>
      <c r="C125" s="11"/>
      <c r="D125" s="12"/>
      <c r="E125" s="12"/>
      <c r="F125" s="12"/>
      <c r="G125" s="12"/>
      <c r="H125" s="12"/>
      <c r="I125" s="12"/>
      <c r="J125" s="12"/>
      <c r="K125" s="17" t="s">
        <v>69</v>
      </c>
      <c r="M125" s="62"/>
      <c r="O125" s="62"/>
      <c r="Q125" s="62"/>
      <c r="S125" s="62"/>
    </row>
    <row r="126" spans="1:11" s="13" customFormat="1" ht="23.25">
      <c r="A126" s="40" t="s">
        <v>73</v>
      </c>
      <c r="B126" s="12"/>
      <c r="C126" s="11"/>
      <c r="D126" s="12"/>
      <c r="E126" s="12"/>
      <c r="F126" s="12"/>
      <c r="G126" s="12"/>
      <c r="H126" s="12"/>
      <c r="I126" s="12"/>
      <c r="J126" s="12"/>
      <c r="K126" s="12"/>
    </row>
    <row r="127" spans="1:11" s="13" customFormat="1" ht="23.25">
      <c r="A127" s="41" t="s">
        <v>132</v>
      </c>
      <c r="B127" s="10"/>
      <c r="C127" s="11"/>
      <c r="D127" s="12"/>
      <c r="E127" s="12"/>
      <c r="F127" s="12"/>
      <c r="G127" s="12"/>
      <c r="H127" s="12"/>
      <c r="I127" s="12"/>
      <c r="J127" s="12"/>
      <c r="K127" s="12"/>
    </row>
    <row r="128" spans="1:11" s="13" customFormat="1" ht="23.25">
      <c r="A128" s="9" t="s">
        <v>167</v>
      </c>
      <c r="B128" s="10"/>
      <c r="C128" s="11"/>
      <c r="D128" s="12"/>
      <c r="E128" s="12"/>
      <c r="F128" s="12"/>
      <c r="G128" s="12"/>
      <c r="H128" s="12"/>
      <c r="I128" s="12"/>
      <c r="J128" s="12"/>
      <c r="K128" s="12"/>
    </row>
    <row r="129" spans="2:11" s="13" customFormat="1" ht="23.25">
      <c r="B129" s="10"/>
      <c r="C129" s="11"/>
      <c r="D129" s="12"/>
      <c r="E129" s="12"/>
      <c r="F129" s="12"/>
      <c r="G129" s="12"/>
      <c r="H129" s="12"/>
      <c r="I129" s="10"/>
      <c r="J129" s="12"/>
      <c r="K129" s="17" t="s">
        <v>68</v>
      </c>
    </row>
    <row r="130" spans="5:11" ht="23.25">
      <c r="E130" s="90"/>
      <c r="F130" s="90" t="s">
        <v>1</v>
      </c>
      <c r="G130" s="90"/>
      <c r="H130" s="61"/>
      <c r="I130" s="90"/>
      <c r="J130" s="90" t="s">
        <v>2</v>
      </c>
      <c r="K130" s="90"/>
    </row>
    <row r="131" spans="3:11" ht="23.25">
      <c r="C131" s="26" t="s">
        <v>3</v>
      </c>
      <c r="D131" s="27"/>
      <c r="E131" s="64">
        <v>2564</v>
      </c>
      <c r="F131" s="64"/>
      <c r="G131" s="64">
        <v>2563</v>
      </c>
      <c r="H131" s="65"/>
      <c r="I131" s="64">
        <v>2564</v>
      </c>
      <c r="J131" s="65"/>
      <c r="K131" s="64">
        <v>2563</v>
      </c>
    </row>
    <row r="132" spans="1:11" ht="23.25">
      <c r="A132" s="31" t="s">
        <v>50</v>
      </c>
      <c r="B132" s="20"/>
      <c r="C132" s="52"/>
      <c r="E132" s="46"/>
      <c r="F132" s="46"/>
      <c r="G132" s="46"/>
      <c r="H132" s="22"/>
      <c r="I132" s="46"/>
      <c r="J132" s="22"/>
      <c r="K132" s="46"/>
    </row>
    <row r="133" spans="1:11" ht="23.25">
      <c r="A133" s="19" t="s">
        <v>84</v>
      </c>
      <c r="C133" s="32">
        <v>2</v>
      </c>
      <c r="E133" s="8">
        <v>0</v>
      </c>
      <c r="F133" s="8"/>
      <c r="G133" s="8">
        <v>0</v>
      </c>
      <c r="H133" s="43"/>
      <c r="I133" s="8">
        <v>-436229</v>
      </c>
      <c r="J133" s="43"/>
      <c r="K133" s="8">
        <v>-8373</v>
      </c>
    </row>
    <row r="134" spans="1:11" ht="23.25">
      <c r="A134" s="19" t="s">
        <v>172</v>
      </c>
      <c r="C134" s="32">
        <v>2</v>
      </c>
      <c r="E134" s="8">
        <v>0</v>
      </c>
      <c r="F134" s="8"/>
      <c r="G134" s="8">
        <v>0</v>
      </c>
      <c r="H134" s="43"/>
      <c r="I134" s="8">
        <v>541500</v>
      </c>
      <c r="J134" s="43"/>
      <c r="K134" s="8">
        <v>0</v>
      </c>
    </row>
    <row r="135" spans="1:11" ht="23.25">
      <c r="A135" s="19" t="s">
        <v>177</v>
      </c>
      <c r="C135" s="32"/>
      <c r="E135" s="8">
        <v>0</v>
      </c>
      <c r="F135" s="8"/>
      <c r="G135" s="8">
        <v>0</v>
      </c>
      <c r="H135" s="43"/>
      <c r="I135" s="8">
        <v>-170999</v>
      </c>
      <c r="J135" s="43"/>
      <c r="K135" s="8">
        <v>0</v>
      </c>
    </row>
    <row r="136" spans="1:11" ht="23.25">
      <c r="A136" s="19" t="s">
        <v>85</v>
      </c>
      <c r="C136" s="52"/>
      <c r="E136" s="8">
        <v>715</v>
      </c>
      <c r="F136" s="8"/>
      <c r="G136" s="8">
        <v>150</v>
      </c>
      <c r="H136" s="43"/>
      <c r="I136" s="8">
        <v>715</v>
      </c>
      <c r="J136" s="43"/>
      <c r="K136" s="8">
        <v>150</v>
      </c>
    </row>
    <row r="137" spans="1:11" ht="23.25">
      <c r="A137" s="62" t="s">
        <v>178</v>
      </c>
      <c r="B137" s="48"/>
      <c r="C137" s="32"/>
      <c r="E137" s="8">
        <v>-1139</v>
      </c>
      <c r="F137" s="8"/>
      <c r="G137" s="8">
        <v>-5551</v>
      </c>
      <c r="H137" s="8"/>
      <c r="I137" s="8">
        <v>-1136</v>
      </c>
      <c r="J137" s="8"/>
      <c r="K137" s="8">
        <v>-1311</v>
      </c>
    </row>
    <row r="138" spans="1:11" ht="23.25">
      <c r="A138" s="62" t="s">
        <v>179</v>
      </c>
      <c r="B138" s="48"/>
      <c r="C138" s="32"/>
      <c r="E138" s="8">
        <v>-20</v>
      </c>
      <c r="F138" s="8"/>
      <c r="G138" s="8">
        <v>-1301</v>
      </c>
      <c r="H138" s="8"/>
      <c r="I138" s="8">
        <v>-20</v>
      </c>
      <c r="J138" s="8"/>
      <c r="K138" s="8">
        <v>-1301</v>
      </c>
    </row>
    <row r="139" spans="1:11" ht="23.25">
      <c r="A139" s="31" t="s">
        <v>151</v>
      </c>
      <c r="C139" s="32"/>
      <c r="E139" s="44">
        <f>SUM(E133:E138)</f>
        <v>-444</v>
      </c>
      <c r="F139" s="8"/>
      <c r="G139" s="44">
        <f>SUM(G133:G138)</f>
        <v>-6702</v>
      </c>
      <c r="H139" s="43"/>
      <c r="I139" s="44">
        <f>SUM(I133:I138)</f>
        <v>-66169</v>
      </c>
      <c r="J139" s="43"/>
      <c r="K139" s="44">
        <f>SUM(K133:K138)</f>
        <v>-10835</v>
      </c>
    </row>
    <row r="140" spans="1:11" ht="23.25">
      <c r="A140" s="31" t="s">
        <v>51</v>
      </c>
      <c r="B140" s="20"/>
      <c r="C140" s="32"/>
      <c r="E140" s="43"/>
      <c r="F140" s="43"/>
      <c r="G140" s="43"/>
      <c r="H140" s="43"/>
      <c r="I140" s="43"/>
      <c r="J140" s="43"/>
      <c r="K140" s="43"/>
    </row>
    <row r="141" spans="1:11" ht="23.25">
      <c r="A141" s="36" t="s">
        <v>176</v>
      </c>
      <c r="B141" s="35"/>
      <c r="C141" s="32"/>
      <c r="E141" s="43">
        <v>2780</v>
      </c>
      <c r="F141" s="43"/>
      <c r="G141" s="43">
        <v>-638</v>
      </c>
      <c r="H141" s="43"/>
      <c r="I141" s="43">
        <v>859</v>
      </c>
      <c r="J141" s="43"/>
      <c r="K141" s="43">
        <v>-638</v>
      </c>
    </row>
    <row r="142" spans="1:11" ht="23.25">
      <c r="A142" s="69" t="s">
        <v>169</v>
      </c>
      <c r="B142" s="35"/>
      <c r="C142" s="32"/>
      <c r="E142" s="43">
        <v>0</v>
      </c>
      <c r="F142" s="43"/>
      <c r="G142" s="43">
        <v>0</v>
      </c>
      <c r="H142" s="43"/>
      <c r="I142" s="43">
        <v>0</v>
      </c>
      <c r="J142" s="43"/>
      <c r="K142" s="43">
        <v>9000</v>
      </c>
    </row>
    <row r="143" spans="1:11" ht="23.25">
      <c r="A143" s="69" t="s">
        <v>113</v>
      </c>
      <c r="B143" s="35"/>
      <c r="C143" s="32"/>
      <c r="E143" s="43">
        <v>0</v>
      </c>
      <c r="F143" s="43"/>
      <c r="G143" s="43">
        <v>-35000</v>
      </c>
      <c r="H143" s="43"/>
      <c r="I143" s="43">
        <v>0</v>
      </c>
      <c r="J143" s="43"/>
      <c r="K143" s="43">
        <v>-9000</v>
      </c>
    </row>
    <row r="144" spans="1:11" ht="23.25">
      <c r="A144" s="69" t="s">
        <v>111</v>
      </c>
      <c r="B144" s="35"/>
      <c r="C144" s="32">
        <v>10</v>
      </c>
      <c r="E144" s="43">
        <v>452990</v>
      </c>
      <c r="F144" s="43"/>
      <c r="G144" s="43">
        <v>70000</v>
      </c>
      <c r="H144" s="43"/>
      <c r="I144" s="43">
        <v>2900</v>
      </c>
      <c r="J144" s="43"/>
      <c r="K144" s="43">
        <v>20000</v>
      </c>
    </row>
    <row r="145" spans="1:11" ht="23.25">
      <c r="A145" s="63" t="s">
        <v>86</v>
      </c>
      <c r="C145" s="32"/>
      <c r="E145" s="43">
        <v>0</v>
      </c>
      <c r="F145" s="43"/>
      <c r="G145" s="43">
        <v>-99097</v>
      </c>
      <c r="H145" s="43"/>
      <c r="I145" s="43">
        <v>0</v>
      </c>
      <c r="J145" s="43"/>
      <c r="K145" s="43">
        <v>-99097</v>
      </c>
    </row>
    <row r="146" spans="1:11" ht="23.25">
      <c r="A146" s="63" t="s">
        <v>156</v>
      </c>
      <c r="C146" s="32">
        <v>10</v>
      </c>
      <c r="E146" s="43">
        <v>-2508</v>
      </c>
      <c r="F146" s="43"/>
      <c r="G146" s="43">
        <v>-50</v>
      </c>
      <c r="H146" s="43"/>
      <c r="I146" s="43">
        <v>0</v>
      </c>
      <c r="J146" s="43"/>
      <c r="K146" s="43">
        <v>-50</v>
      </c>
    </row>
    <row r="147" spans="1:11" ht="23.25">
      <c r="A147" s="63" t="s">
        <v>181</v>
      </c>
      <c r="C147" s="32"/>
      <c r="E147" s="43">
        <v>-10787</v>
      </c>
      <c r="F147" s="43"/>
      <c r="G147" s="43">
        <v>0</v>
      </c>
      <c r="H147" s="43"/>
      <c r="I147" s="43">
        <v>0</v>
      </c>
      <c r="J147" s="43"/>
      <c r="K147" s="43">
        <v>0</v>
      </c>
    </row>
    <row r="148" spans="1:11" ht="23.25">
      <c r="A148" s="69" t="s">
        <v>186</v>
      </c>
      <c r="C148" s="32"/>
      <c r="E148" s="43"/>
      <c r="F148" s="43"/>
      <c r="G148" s="43"/>
      <c r="H148" s="43"/>
      <c r="I148" s="43"/>
      <c r="J148" s="43"/>
      <c r="K148" s="43"/>
    </row>
    <row r="149" spans="1:11" ht="23.25">
      <c r="A149" s="63" t="s">
        <v>185</v>
      </c>
      <c r="C149" s="32">
        <v>12</v>
      </c>
      <c r="E149" s="43">
        <v>600000</v>
      </c>
      <c r="F149" s="43"/>
      <c r="G149" s="43">
        <v>0</v>
      </c>
      <c r="H149" s="43"/>
      <c r="I149" s="43">
        <v>0</v>
      </c>
      <c r="J149" s="43"/>
      <c r="K149" s="43">
        <v>0</v>
      </c>
    </row>
    <row r="150" spans="1:11" ht="23.25">
      <c r="A150" s="63" t="s">
        <v>184</v>
      </c>
      <c r="C150" s="32"/>
      <c r="E150" s="43"/>
      <c r="F150" s="43"/>
      <c r="G150" s="43"/>
      <c r="H150" s="43"/>
      <c r="I150" s="43"/>
      <c r="J150" s="43"/>
      <c r="K150" s="43"/>
    </row>
    <row r="151" spans="1:11" ht="23.25">
      <c r="A151" s="63" t="s">
        <v>185</v>
      </c>
      <c r="C151" s="32">
        <v>12</v>
      </c>
      <c r="E151" s="43">
        <v>-3854</v>
      </c>
      <c r="F151" s="43"/>
      <c r="G151" s="43">
        <v>0</v>
      </c>
      <c r="H151" s="43"/>
      <c r="I151" s="43">
        <v>0</v>
      </c>
      <c r="J151" s="43"/>
      <c r="K151" s="43">
        <v>0</v>
      </c>
    </row>
    <row r="152" spans="1:11" ht="23.25">
      <c r="A152" s="63" t="s">
        <v>112</v>
      </c>
      <c r="C152" s="32"/>
      <c r="E152" s="43">
        <v>-6228</v>
      </c>
      <c r="F152" s="43"/>
      <c r="G152" s="43">
        <v>-5975</v>
      </c>
      <c r="H152" s="43"/>
      <c r="I152" s="43">
        <v>-3078</v>
      </c>
      <c r="J152" s="43"/>
      <c r="K152" s="43">
        <v>-2826</v>
      </c>
    </row>
    <row r="153" spans="1:11" ht="23.25">
      <c r="A153" s="31" t="s">
        <v>173</v>
      </c>
      <c r="C153" s="32"/>
      <c r="E153" s="44">
        <f>SUM(E141:E152)</f>
        <v>1032393</v>
      </c>
      <c r="F153" s="8"/>
      <c r="G153" s="44">
        <f>SUM(G141:G152)</f>
        <v>-70760</v>
      </c>
      <c r="H153" s="43"/>
      <c r="I153" s="44">
        <f>SUM(I141:I152)</f>
        <v>681</v>
      </c>
      <c r="J153" s="43"/>
      <c r="K153" s="44">
        <f>SUM(K141:K152)</f>
        <v>-82611</v>
      </c>
    </row>
    <row r="154" spans="1:11" ht="23.25">
      <c r="A154" s="31" t="s">
        <v>52</v>
      </c>
      <c r="C154" s="32"/>
      <c r="E154" s="8">
        <f>SUM(E122,E139,E153)</f>
        <v>108696</v>
      </c>
      <c r="F154" s="8"/>
      <c r="G154" s="8">
        <f>SUM(G122,G139,G153)</f>
        <v>56793</v>
      </c>
      <c r="H154" s="43"/>
      <c r="I154" s="8">
        <f>SUM(I122,I139,I153)</f>
        <v>-13770</v>
      </c>
      <c r="J154" s="43"/>
      <c r="K154" s="8">
        <f>SUM(K122,K139,K153)</f>
        <v>65614</v>
      </c>
    </row>
    <row r="155" spans="1:11" ht="23.25">
      <c r="A155" s="69" t="s">
        <v>90</v>
      </c>
      <c r="B155" s="13"/>
      <c r="C155" s="52"/>
      <c r="E155" s="45">
        <v>161535</v>
      </c>
      <c r="F155" s="8"/>
      <c r="G155" s="8">
        <v>101898</v>
      </c>
      <c r="H155" s="43"/>
      <c r="I155" s="45">
        <f>'BS'!K11</f>
        <v>47940</v>
      </c>
      <c r="J155" s="43"/>
      <c r="K155" s="45">
        <v>662</v>
      </c>
    </row>
    <row r="156" spans="1:11" ht="24" thickBot="1">
      <c r="A156" s="70" t="s">
        <v>91</v>
      </c>
      <c r="B156" s="35"/>
      <c r="C156" s="52"/>
      <c r="E156" s="71">
        <f>SUM(E154:E155)</f>
        <v>270231</v>
      </c>
      <c r="F156" s="8"/>
      <c r="G156" s="7">
        <f>SUM(G154:G155)</f>
        <v>158691</v>
      </c>
      <c r="H156" s="43"/>
      <c r="I156" s="71">
        <f>SUM(I154:I155)</f>
        <v>34170</v>
      </c>
      <c r="J156" s="43"/>
      <c r="K156" s="71">
        <f>SUM(K154:K155)</f>
        <v>66276</v>
      </c>
    </row>
    <row r="157" spans="3:11" ht="24" thickTop="1">
      <c r="C157" s="52"/>
      <c r="D157" s="42"/>
      <c r="E157" s="43"/>
      <c r="F157" s="43"/>
      <c r="G157" s="43"/>
      <c r="H157" s="43"/>
      <c r="I157" s="43"/>
      <c r="J157" s="43"/>
      <c r="K157" s="43"/>
    </row>
    <row r="158" spans="1:11" ht="23.25">
      <c r="A158" s="70" t="s">
        <v>131</v>
      </c>
      <c r="C158" s="52"/>
      <c r="D158" s="42"/>
      <c r="E158" s="42"/>
      <c r="F158" s="42"/>
      <c r="G158" s="42"/>
      <c r="H158" s="42"/>
      <c r="I158" s="42"/>
      <c r="J158" s="42"/>
      <c r="K158" s="42"/>
    </row>
    <row r="159" spans="1:11" ht="23.25">
      <c r="A159" s="19" t="s">
        <v>129</v>
      </c>
      <c r="C159" s="52"/>
      <c r="D159" s="42"/>
      <c r="E159" s="42"/>
      <c r="F159" s="42"/>
      <c r="G159" s="42"/>
      <c r="H159" s="42"/>
      <c r="I159" s="42"/>
      <c r="J159" s="42"/>
      <c r="K159" s="42"/>
    </row>
    <row r="160" spans="1:11" ht="23.25">
      <c r="A160" s="19" t="s">
        <v>133</v>
      </c>
      <c r="C160" s="32">
        <v>4</v>
      </c>
      <c r="D160" s="42"/>
      <c r="E160" s="43">
        <v>26229</v>
      </c>
      <c r="F160" s="43"/>
      <c r="G160" s="43">
        <v>22267</v>
      </c>
      <c r="H160" s="43"/>
      <c r="I160" s="43">
        <v>0</v>
      </c>
      <c r="J160" s="43"/>
      <c r="K160" s="43">
        <v>0</v>
      </c>
    </row>
    <row r="161" spans="1:11" ht="23.25">
      <c r="A161" s="19" t="s">
        <v>180</v>
      </c>
      <c r="C161" s="32">
        <v>9</v>
      </c>
      <c r="D161" s="42"/>
      <c r="E161" s="43">
        <v>550000</v>
      </c>
      <c r="F161" s="43"/>
      <c r="G161" s="43">
        <v>0</v>
      </c>
      <c r="H161" s="43"/>
      <c r="I161" s="43">
        <v>0</v>
      </c>
      <c r="J161" s="43"/>
      <c r="K161" s="43">
        <v>0</v>
      </c>
    </row>
    <row r="162" spans="1:11" ht="23.25">
      <c r="A162" s="19" t="s">
        <v>137</v>
      </c>
      <c r="C162" s="52"/>
      <c r="D162" s="42"/>
      <c r="E162" s="43">
        <v>0</v>
      </c>
      <c r="F162" s="43"/>
      <c r="G162" s="43">
        <v>107</v>
      </c>
      <c r="H162" s="43"/>
      <c r="I162" s="43">
        <v>0</v>
      </c>
      <c r="J162" s="43"/>
      <c r="K162" s="43">
        <v>53</v>
      </c>
    </row>
    <row r="163" spans="1:11" ht="23.25">
      <c r="A163" s="19" t="s">
        <v>157</v>
      </c>
      <c r="C163" s="52"/>
      <c r="D163" s="42"/>
      <c r="E163" s="43">
        <v>280</v>
      </c>
      <c r="F163" s="43"/>
      <c r="G163" s="43">
        <v>310</v>
      </c>
      <c r="H163" s="43"/>
      <c r="I163" s="43">
        <v>280</v>
      </c>
      <c r="J163" s="43"/>
      <c r="K163" s="43">
        <v>310</v>
      </c>
    </row>
    <row r="164" spans="1:11" ht="23.25">
      <c r="A164" s="19" t="s">
        <v>158</v>
      </c>
      <c r="C164" s="52"/>
      <c r="D164" s="42"/>
      <c r="E164" s="43">
        <v>0</v>
      </c>
      <c r="F164" s="43"/>
      <c r="G164" s="43">
        <v>1143</v>
      </c>
      <c r="H164" s="43"/>
      <c r="I164" s="43">
        <v>0</v>
      </c>
      <c r="J164" s="43"/>
      <c r="K164" s="43">
        <v>1143</v>
      </c>
    </row>
    <row r="165" spans="3:11" ht="23.25">
      <c r="C165" s="52"/>
      <c r="D165" s="42"/>
      <c r="E165" s="42"/>
      <c r="F165" s="42"/>
      <c r="G165" s="42"/>
      <c r="H165" s="42"/>
      <c r="I165" s="42"/>
      <c r="J165" s="42"/>
      <c r="K165" s="42"/>
    </row>
    <row r="166" spans="1:8" ht="23.25">
      <c r="A166" s="36" t="s">
        <v>15</v>
      </c>
      <c r="B166" s="35"/>
      <c r="C166" s="52"/>
      <c r="E166" s="22"/>
      <c r="F166" s="22"/>
      <c r="G166" s="22"/>
      <c r="H166" s="22"/>
    </row>
    <row r="167" spans="1:8" ht="23.25">
      <c r="A167" s="36"/>
      <c r="B167" s="35"/>
      <c r="C167" s="52"/>
      <c r="E167" s="22"/>
      <c r="F167" s="22"/>
      <c r="G167" s="22"/>
      <c r="H167" s="22"/>
    </row>
    <row r="169" spans="2:19" s="19" customFormat="1" ht="23.25">
      <c r="B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</row>
    <row r="170" spans="2:19" s="19" customFormat="1" ht="23.25">
      <c r="B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</row>
    <row r="171" spans="2:19" s="19" customFormat="1" ht="23.25">
      <c r="B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</row>
    <row r="172" spans="2:19" s="19" customFormat="1" ht="23.25">
      <c r="B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</row>
    <row r="173" spans="2:19" s="19" customFormat="1" ht="23.25">
      <c r="B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</row>
    <row r="174" spans="2:19" s="19" customFormat="1" ht="23.25">
      <c r="B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</row>
    <row r="175" spans="2:19" s="19" customFormat="1" ht="23.25">
      <c r="B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</row>
    <row r="176" spans="2:19" s="19" customFormat="1" ht="23.25">
      <c r="B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</row>
    <row r="177" spans="2:19" s="19" customFormat="1" ht="23.25">
      <c r="B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</row>
    <row r="178" spans="2:19" s="19" customFormat="1" ht="23.25">
      <c r="B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</row>
    <row r="179" spans="2:19" s="19" customFormat="1" ht="23.25">
      <c r="B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</row>
    <row r="180" spans="2:19" s="19" customFormat="1" ht="23.25">
      <c r="B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</row>
    <row r="181" spans="2:19" s="19" customFormat="1" ht="23.25">
      <c r="B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</row>
    <row r="182" spans="2:19" s="19" customFormat="1" ht="23.25">
      <c r="B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</row>
    <row r="183" spans="2:19" s="19" customFormat="1" ht="23.25">
      <c r="B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</row>
    <row r="184" spans="2:19" s="19" customFormat="1" ht="23.25">
      <c r="B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</row>
    <row r="185" spans="2:19" s="19" customFormat="1" ht="23.25">
      <c r="B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</row>
    <row r="186" spans="2:19" s="19" customFormat="1" ht="23.25">
      <c r="B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</row>
    <row r="187" spans="2:19" s="19" customFormat="1" ht="23.25">
      <c r="B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</row>
    <row r="188" spans="2:19" s="19" customFormat="1" ht="23.25">
      <c r="B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</row>
    <row r="189" spans="2:19" s="19" customFormat="1" ht="23.25">
      <c r="B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</row>
    <row r="190" spans="2:19" s="19" customFormat="1" ht="23.25">
      <c r="B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</row>
    <row r="191" spans="2:19" s="19" customFormat="1" ht="23.25">
      <c r="B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</row>
    <row r="192" spans="2:19" s="19" customFormat="1" ht="23.25">
      <c r="B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</row>
    <row r="193" spans="2:19" s="19" customFormat="1" ht="23.25">
      <c r="B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</row>
    <row r="194" spans="2:19" s="19" customFormat="1" ht="23.25">
      <c r="B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</row>
    <row r="195" spans="2:19" s="19" customFormat="1" ht="23.25">
      <c r="B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</row>
    <row r="196" spans="2:19" s="19" customFormat="1" ht="23.25">
      <c r="B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</row>
    <row r="197" spans="2:19" s="19" customFormat="1" ht="23.25">
      <c r="B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</row>
    <row r="198" spans="2:19" s="19" customFormat="1" ht="23.25">
      <c r="B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</row>
    <row r="199" spans="2:19" s="19" customFormat="1" ht="23.25">
      <c r="B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</row>
    <row r="200" spans="2:19" s="19" customFormat="1" ht="23.25">
      <c r="B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</row>
    <row r="201" spans="2:19" s="19" customFormat="1" ht="23.25">
      <c r="B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</row>
    <row r="202" spans="2:19" s="19" customFormat="1" ht="23.25">
      <c r="B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</row>
    <row r="203" spans="2:19" s="19" customFormat="1" ht="23.25">
      <c r="B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</row>
    <row r="204" spans="2:19" s="19" customFormat="1" ht="23.25">
      <c r="B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</row>
    <row r="205" spans="2:19" s="19" customFormat="1" ht="23.25">
      <c r="B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</row>
    <row r="206" spans="2:19" s="19" customFormat="1" ht="23.25">
      <c r="B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</row>
    <row r="207" spans="2:19" s="19" customFormat="1" ht="23.25">
      <c r="B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</row>
    <row r="208" spans="2:19" s="19" customFormat="1" ht="23.25">
      <c r="B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</row>
    <row r="209" spans="2:19" s="19" customFormat="1" ht="23.25">
      <c r="B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</row>
    <row r="210" spans="2:19" s="19" customFormat="1" ht="23.25">
      <c r="B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</row>
    <row r="211" spans="2:19" s="19" customFormat="1" ht="23.25">
      <c r="B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</row>
    <row r="212" spans="2:19" s="19" customFormat="1" ht="23.25">
      <c r="B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</row>
    <row r="213" spans="2:19" s="19" customFormat="1" ht="23.25">
      <c r="B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</row>
    <row r="214" spans="2:19" s="19" customFormat="1" ht="23.25">
      <c r="B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</row>
    <row r="215" spans="2:19" s="19" customFormat="1" ht="23.25">
      <c r="B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</row>
    <row r="216" spans="2:19" s="19" customFormat="1" ht="23.25">
      <c r="B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</row>
    <row r="217" spans="2:19" s="19" customFormat="1" ht="23.25">
      <c r="B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</row>
    <row r="218" spans="2:19" s="19" customFormat="1" ht="23.25">
      <c r="B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</row>
    <row r="219" spans="2:19" s="19" customFormat="1" ht="23.25">
      <c r="B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</row>
    <row r="220" spans="2:19" s="19" customFormat="1" ht="23.25">
      <c r="B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</row>
  </sheetData>
  <sheetProtection/>
  <printOptions/>
  <pageMargins left="0.7874015748031497" right="0.31496062992125984" top="0.31496062992125984" bottom="0.1968503937007874" header="0.31496062992125984" footer="0.1968503937007874"/>
  <pageSetup cellComments="asDisplayed" fitToHeight="7" horizontalDpi="600" verticalDpi="600" orientation="portrait" paperSize="9" scale="74" r:id="rId1"/>
  <rowBreaks count="3" manualBreakCount="3">
    <brk id="38" max="255" man="1"/>
    <brk id="76" max="11" man="1"/>
    <brk id="12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showGridLines="0" view="pageBreakPreview" zoomScaleNormal="70" zoomScaleSheetLayoutView="100" zoomScalePageLayoutView="0" workbookViewId="0" topLeftCell="A1">
      <selection activeCell="A1" sqref="A1"/>
    </sheetView>
  </sheetViews>
  <sheetFormatPr defaultColWidth="9.140625" defaultRowHeight="24" customHeight="1"/>
  <cols>
    <col min="1" max="2" width="15.7109375" style="18" customWidth="1"/>
    <col min="3" max="3" width="11.7109375" style="18" customWidth="1"/>
    <col min="4" max="4" width="1.7109375" style="48" customWidth="1"/>
    <col min="5" max="5" width="15.7109375" style="18" customWidth="1"/>
    <col min="6" max="6" width="1.7109375" style="18" customWidth="1"/>
    <col min="7" max="7" width="15.7109375" style="18" customWidth="1"/>
    <col min="8" max="8" width="1.7109375" style="18" customWidth="1"/>
    <col min="9" max="9" width="15.7109375" style="18" customWidth="1"/>
    <col min="10" max="10" width="1.7109375" style="18" customWidth="1"/>
    <col min="11" max="11" width="15.7109375" style="18" customWidth="1"/>
    <col min="12" max="12" width="1.7109375" style="18" customWidth="1"/>
    <col min="13" max="16384" width="9.140625" style="18" customWidth="1"/>
  </cols>
  <sheetData>
    <row r="1" spans="2:11" ht="24" customHeight="1">
      <c r="B1" s="53"/>
      <c r="C1" s="53"/>
      <c r="D1" s="54"/>
      <c r="E1" s="53"/>
      <c r="F1" s="53"/>
      <c r="G1" s="53"/>
      <c r="H1" s="53"/>
      <c r="I1" s="53"/>
      <c r="J1" s="53"/>
      <c r="K1" s="17" t="s">
        <v>69</v>
      </c>
    </row>
    <row r="2" spans="1:10" ht="24" customHeight="1">
      <c r="A2" s="55" t="s">
        <v>73</v>
      </c>
      <c r="B2" s="14"/>
      <c r="C2" s="14"/>
      <c r="D2" s="56"/>
      <c r="E2" s="14"/>
      <c r="F2" s="14"/>
      <c r="G2" s="14"/>
      <c r="H2" s="14"/>
      <c r="I2" s="14"/>
      <c r="J2" s="14"/>
    </row>
    <row r="3" spans="1:11" ht="24" customHeight="1">
      <c r="A3" s="14" t="s">
        <v>53</v>
      </c>
      <c r="B3" s="14"/>
      <c r="C3" s="14"/>
      <c r="D3" s="56"/>
      <c r="E3" s="14"/>
      <c r="F3" s="14"/>
      <c r="G3" s="14"/>
      <c r="H3" s="14"/>
      <c r="I3" s="14"/>
      <c r="J3" s="14"/>
      <c r="K3" s="14"/>
    </row>
    <row r="4" spans="1:11" ht="24" customHeight="1">
      <c r="A4" s="14" t="s">
        <v>167</v>
      </c>
      <c r="B4" s="14"/>
      <c r="C4" s="14"/>
      <c r="D4" s="56"/>
      <c r="E4" s="14"/>
      <c r="F4" s="14"/>
      <c r="G4" s="14"/>
      <c r="H4" s="14"/>
      <c r="I4" s="14"/>
      <c r="J4" s="14"/>
      <c r="K4" s="14"/>
    </row>
    <row r="5" spans="2:11" ht="24" customHeight="1">
      <c r="B5" s="57"/>
      <c r="C5" s="57"/>
      <c r="D5" s="58"/>
      <c r="E5" s="57"/>
      <c r="F5" s="57"/>
      <c r="G5" s="57"/>
      <c r="H5" s="57"/>
      <c r="I5" s="57"/>
      <c r="J5" s="57"/>
      <c r="K5" s="59" t="s">
        <v>68</v>
      </c>
    </row>
    <row r="6" spans="1:11" ht="24" customHeight="1">
      <c r="A6" s="42"/>
      <c r="B6" s="42"/>
      <c r="C6" s="42"/>
      <c r="D6" s="60"/>
      <c r="E6" s="91" t="s">
        <v>1</v>
      </c>
      <c r="F6" s="91"/>
      <c r="G6" s="91"/>
      <c r="H6" s="91"/>
      <c r="I6" s="91"/>
      <c r="J6" s="91"/>
      <c r="K6" s="91"/>
    </row>
    <row r="7" spans="4:11" s="42" customFormat="1" ht="24" customHeight="1">
      <c r="D7" s="61"/>
      <c r="E7" s="61" t="s">
        <v>28</v>
      </c>
      <c r="F7" s="61"/>
      <c r="J7" s="61"/>
      <c r="K7" s="42" t="s">
        <v>54</v>
      </c>
    </row>
    <row r="8" spans="5:11" s="42" customFormat="1" ht="24" customHeight="1">
      <c r="E8" s="61" t="s">
        <v>97</v>
      </c>
      <c r="G8" s="42" t="s">
        <v>55</v>
      </c>
      <c r="J8" s="61"/>
      <c r="K8" s="42" t="s">
        <v>56</v>
      </c>
    </row>
    <row r="9" spans="4:11" s="42" customFormat="1" ht="24" customHeight="1">
      <c r="D9" s="61"/>
      <c r="E9" s="86" t="s">
        <v>96</v>
      </c>
      <c r="G9" s="86" t="s">
        <v>57</v>
      </c>
      <c r="I9" s="86" t="s">
        <v>87</v>
      </c>
      <c r="K9" s="86" t="s">
        <v>58</v>
      </c>
    </row>
    <row r="10" spans="1:11" ht="24" customHeight="1">
      <c r="A10" s="31" t="s">
        <v>71</v>
      </c>
      <c r="C10" s="87"/>
      <c r="D10" s="87"/>
      <c r="E10" s="43">
        <v>641469</v>
      </c>
      <c r="F10" s="43"/>
      <c r="G10" s="43">
        <v>263629</v>
      </c>
      <c r="H10" s="43"/>
      <c r="I10" s="43">
        <v>-167094</v>
      </c>
      <c r="J10" s="43"/>
      <c r="K10" s="43">
        <f>SUM(E10:I10)</f>
        <v>738004</v>
      </c>
    </row>
    <row r="11" spans="1:11" ht="24" customHeight="1">
      <c r="A11" s="19" t="s">
        <v>88</v>
      </c>
      <c r="C11" s="87"/>
      <c r="D11" s="87"/>
      <c r="E11" s="8">
        <v>0</v>
      </c>
      <c r="F11" s="8"/>
      <c r="G11" s="8">
        <v>0</v>
      </c>
      <c r="H11" s="8"/>
      <c r="I11" s="8">
        <f>PL!G61</f>
        <v>-31726</v>
      </c>
      <c r="J11" s="43"/>
      <c r="K11" s="43">
        <f>SUM(E11:I11)</f>
        <v>-31726</v>
      </c>
    </row>
    <row r="12" spans="1:11" ht="24" customHeight="1">
      <c r="A12" s="19" t="s">
        <v>122</v>
      </c>
      <c r="C12" s="87"/>
      <c r="D12" s="87"/>
      <c r="E12" s="45">
        <v>0</v>
      </c>
      <c r="F12" s="43"/>
      <c r="G12" s="45">
        <v>0</v>
      </c>
      <c r="H12" s="43"/>
      <c r="I12" s="45">
        <f>PL!G64</f>
        <v>0</v>
      </c>
      <c r="J12" s="43"/>
      <c r="K12" s="45">
        <f>SUM(E12:I12)</f>
        <v>0</v>
      </c>
    </row>
    <row r="13" spans="1:11" ht="24" customHeight="1">
      <c r="A13" s="19" t="s">
        <v>182</v>
      </c>
      <c r="C13" s="87"/>
      <c r="D13" s="87"/>
      <c r="E13" s="43">
        <f>SUM(E11:E12)</f>
        <v>0</v>
      </c>
      <c r="F13" s="43"/>
      <c r="G13" s="43">
        <f>SUM(G11:G12)</f>
        <v>0</v>
      </c>
      <c r="H13" s="43"/>
      <c r="I13" s="43">
        <f>SUM(I11:I12)</f>
        <v>-31726</v>
      </c>
      <c r="J13" s="43"/>
      <c r="K13" s="43">
        <f>SUM(K11:K12)</f>
        <v>-31726</v>
      </c>
    </row>
    <row r="14" spans="1:11" ht="24" customHeight="1" thickBot="1">
      <c r="A14" s="31" t="s">
        <v>162</v>
      </c>
      <c r="D14" s="61"/>
      <c r="E14" s="7">
        <f>SUM(E13)+E10</f>
        <v>641469</v>
      </c>
      <c r="F14" s="8"/>
      <c r="G14" s="7">
        <f>SUM(G13)+G10</f>
        <v>263629</v>
      </c>
      <c r="H14" s="8"/>
      <c r="I14" s="7">
        <f>SUM(I13)+I10</f>
        <v>-198820</v>
      </c>
      <c r="J14" s="43"/>
      <c r="K14" s="7">
        <f>SUM(K13)+K10</f>
        <v>706278</v>
      </c>
    </row>
    <row r="15" spans="1:11" ht="24" customHeight="1" thickTop="1">
      <c r="A15" s="31"/>
      <c r="D15" s="61"/>
      <c r="E15" s="8"/>
      <c r="F15" s="8"/>
      <c r="G15" s="8"/>
      <c r="H15" s="8"/>
      <c r="I15" s="8"/>
      <c r="J15" s="43"/>
      <c r="K15" s="8"/>
    </row>
    <row r="16" spans="1:11" ht="24" customHeight="1">
      <c r="A16" s="31" t="s">
        <v>143</v>
      </c>
      <c r="C16" s="87"/>
      <c r="D16" s="87"/>
      <c r="E16" s="43">
        <v>641469</v>
      </c>
      <c r="F16" s="43"/>
      <c r="G16" s="43">
        <v>263629</v>
      </c>
      <c r="H16" s="43"/>
      <c r="I16" s="43">
        <v>-211742</v>
      </c>
      <c r="J16" s="43"/>
      <c r="K16" s="43">
        <f>SUM(E16:I16)</f>
        <v>693356</v>
      </c>
    </row>
    <row r="17" spans="1:11" ht="24" customHeight="1">
      <c r="A17" s="19" t="s">
        <v>88</v>
      </c>
      <c r="C17" s="87"/>
      <c r="D17" s="87"/>
      <c r="E17" s="8">
        <v>0</v>
      </c>
      <c r="F17" s="8"/>
      <c r="G17" s="8">
        <v>0</v>
      </c>
      <c r="H17" s="8"/>
      <c r="I17" s="8">
        <f>PL!E61</f>
        <v>-56911</v>
      </c>
      <c r="J17" s="43"/>
      <c r="K17" s="43">
        <f>SUM(E17:I17)</f>
        <v>-56911</v>
      </c>
    </row>
    <row r="18" spans="1:11" ht="24" customHeight="1">
      <c r="A18" s="19" t="s">
        <v>122</v>
      </c>
      <c r="C18" s="87"/>
      <c r="D18" s="87"/>
      <c r="E18" s="45">
        <v>0</v>
      </c>
      <c r="F18" s="43"/>
      <c r="G18" s="45">
        <v>0</v>
      </c>
      <c r="H18" s="43"/>
      <c r="I18" s="45">
        <f>PL!E64</f>
        <v>0</v>
      </c>
      <c r="J18" s="43"/>
      <c r="K18" s="45">
        <f>SUM(E18:I18)</f>
        <v>0</v>
      </c>
    </row>
    <row r="19" spans="1:11" ht="24" customHeight="1">
      <c r="A19" s="19" t="s">
        <v>182</v>
      </c>
      <c r="C19" s="87"/>
      <c r="D19" s="87"/>
      <c r="E19" s="43">
        <f>SUM(E17:E18)</f>
        <v>0</v>
      </c>
      <c r="F19" s="43"/>
      <c r="G19" s="43">
        <f>SUM(G17:G18)</f>
        <v>0</v>
      </c>
      <c r="H19" s="43"/>
      <c r="I19" s="43">
        <f>SUM(I17:I18)</f>
        <v>-56911</v>
      </c>
      <c r="J19" s="43"/>
      <c r="K19" s="43">
        <f>SUM(K17:K18)</f>
        <v>-56911</v>
      </c>
    </row>
    <row r="20" spans="1:11" ht="24" customHeight="1" thickBot="1">
      <c r="A20" s="31" t="s">
        <v>163</v>
      </c>
      <c r="D20" s="61"/>
      <c r="E20" s="7">
        <f>SUM(E19)+E16</f>
        <v>641469</v>
      </c>
      <c r="F20" s="8"/>
      <c r="G20" s="7">
        <f>SUM(G19)+G16</f>
        <v>263629</v>
      </c>
      <c r="H20" s="8"/>
      <c r="I20" s="7">
        <f>SUM(I19)+I16</f>
        <v>-268653</v>
      </c>
      <c r="J20" s="43"/>
      <c r="K20" s="7">
        <f>SUM(K19)+K16</f>
        <v>636445</v>
      </c>
    </row>
    <row r="21" spans="1:11" ht="24" customHeight="1" thickTop="1">
      <c r="A21" s="31"/>
      <c r="D21" s="61"/>
      <c r="E21" s="61"/>
      <c r="F21" s="61"/>
      <c r="G21" s="61"/>
      <c r="H21" s="61"/>
      <c r="I21" s="61"/>
      <c r="J21" s="42"/>
      <c r="K21" s="61"/>
    </row>
    <row r="22" spans="2:11" ht="24" customHeight="1">
      <c r="B22" s="57"/>
      <c r="C22" s="57"/>
      <c r="D22" s="58"/>
      <c r="E22" s="57"/>
      <c r="F22" s="57"/>
      <c r="G22" s="57"/>
      <c r="H22" s="57"/>
      <c r="I22" s="57"/>
      <c r="J22" s="57"/>
      <c r="K22" s="59" t="s">
        <v>70</v>
      </c>
    </row>
    <row r="23" spans="1:11" ht="24" customHeight="1">
      <c r="A23" s="42"/>
      <c r="B23" s="42"/>
      <c r="C23" s="42"/>
      <c r="D23" s="60"/>
      <c r="E23" s="91" t="s">
        <v>2</v>
      </c>
      <c r="F23" s="91"/>
      <c r="G23" s="91"/>
      <c r="H23" s="91"/>
      <c r="I23" s="91"/>
      <c r="J23" s="91"/>
      <c r="K23" s="91"/>
    </row>
    <row r="24" spans="4:11" s="42" customFormat="1" ht="24" customHeight="1">
      <c r="D24" s="61"/>
      <c r="E24" s="61" t="s">
        <v>28</v>
      </c>
      <c r="J24" s="61"/>
      <c r="K24" s="42" t="s">
        <v>54</v>
      </c>
    </row>
    <row r="25" spans="5:11" s="42" customFormat="1" ht="24" customHeight="1">
      <c r="E25" s="61" t="s">
        <v>97</v>
      </c>
      <c r="G25" s="42" t="s">
        <v>55</v>
      </c>
      <c r="J25" s="61"/>
      <c r="K25" s="42" t="s">
        <v>56</v>
      </c>
    </row>
    <row r="26" spans="4:11" s="42" customFormat="1" ht="24" customHeight="1">
      <c r="D26" s="61"/>
      <c r="E26" s="86" t="s">
        <v>96</v>
      </c>
      <c r="G26" s="86" t="s">
        <v>57</v>
      </c>
      <c r="I26" s="86" t="s">
        <v>87</v>
      </c>
      <c r="K26" s="86" t="s">
        <v>58</v>
      </c>
    </row>
    <row r="27" spans="1:11" ht="24" customHeight="1">
      <c r="A27" s="31" t="s">
        <v>71</v>
      </c>
      <c r="D27" s="61"/>
      <c r="E27" s="43">
        <v>641469</v>
      </c>
      <c r="F27" s="43"/>
      <c r="G27" s="43">
        <v>263629</v>
      </c>
      <c r="H27" s="43"/>
      <c r="I27" s="43">
        <v>-130589</v>
      </c>
      <c r="J27" s="43"/>
      <c r="K27" s="43">
        <f>SUM(E27:I27)</f>
        <v>774509</v>
      </c>
    </row>
    <row r="28" spans="1:12" ht="24" customHeight="1">
      <c r="A28" s="19" t="s">
        <v>80</v>
      </c>
      <c r="C28" s="87"/>
      <c r="D28" s="87"/>
      <c r="E28" s="8">
        <v>0</v>
      </c>
      <c r="F28" s="8"/>
      <c r="G28" s="8">
        <v>0</v>
      </c>
      <c r="H28" s="8"/>
      <c r="I28" s="8">
        <f>PL!K61</f>
        <v>32986</v>
      </c>
      <c r="J28" s="8"/>
      <c r="K28" s="8">
        <f>SUM(E28:I28)</f>
        <v>32986</v>
      </c>
      <c r="L28" s="42"/>
    </row>
    <row r="29" spans="1:12" ht="24" customHeight="1">
      <c r="A29" s="19" t="s">
        <v>122</v>
      </c>
      <c r="C29" s="87"/>
      <c r="D29" s="87"/>
      <c r="E29" s="45">
        <v>0</v>
      </c>
      <c r="F29" s="43"/>
      <c r="G29" s="45">
        <v>0</v>
      </c>
      <c r="H29" s="43"/>
      <c r="I29" s="45">
        <f>PL!K64</f>
        <v>0</v>
      </c>
      <c r="J29" s="43"/>
      <c r="K29" s="45">
        <f>SUM(E29:I29)</f>
        <v>0</v>
      </c>
      <c r="L29" s="42"/>
    </row>
    <row r="30" spans="1:12" ht="24" customHeight="1">
      <c r="A30" s="19" t="s">
        <v>72</v>
      </c>
      <c r="C30" s="87"/>
      <c r="D30" s="87"/>
      <c r="E30" s="43">
        <f>SUM(E28:E29)</f>
        <v>0</v>
      </c>
      <c r="F30" s="43"/>
      <c r="G30" s="43">
        <f>SUM(G28:G29)</f>
        <v>0</v>
      </c>
      <c r="H30" s="43"/>
      <c r="I30" s="43">
        <f>SUM(I28:I29)</f>
        <v>32986</v>
      </c>
      <c r="J30" s="43"/>
      <c r="K30" s="43">
        <f>SUM(K28:K29)</f>
        <v>32986</v>
      </c>
      <c r="L30" s="42"/>
    </row>
    <row r="31" spans="1:11" ht="24" customHeight="1" thickBot="1">
      <c r="A31" s="31" t="s">
        <v>162</v>
      </c>
      <c r="D31" s="61"/>
      <c r="E31" s="7">
        <f>SUM(E27:E30)-E30</f>
        <v>641469</v>
      </c>
      <c r="F31" s="8"/>
      <c r="G31" s="7">
        <f>SUM(G27:G30)-G30</f>
        <v>263629</v>
      </c>
      <c r="H31" s="8"/>
      <c r="I31" s="7">
        <f>SUM(I27:I30)-I30</f>
        <v>-97603</v>
      </c>
      <c r="J31" s="43"/>
      <c r="K31" s="7">
        <f>SUM(K27:K30)-K30</f>
        <v>807495</v>
      </c>
    </row>
    <row r="32" spans="1:11" ht="24" customHeight="1" thickTop="1">
      <c r="A32" s="31"/>
      <c r="D32" s="61"/>
      <c r="E32" s="8"/>
      <c r="F32" s="8"/>
      <c r="G32" s="8"/>
      <c r="H32" s="8"/>
      <c r="I32" s="8"/>
      <c r="J32" s="43"/>
      <c r="K32" s="8"/>
    </row>
    <row r="33" spans="1:11" ht="24" customHeight="1">
      <c r="A33" s="31" t="s">
        <v>143</v>
      </c>
      <c r="D33" s="61"/>
      <c r="E33" s="43">
        <v>641469</v>
      </c>
      <c r="F33" s="43"/>
      <c r="G33" s="43">
        <v>263629</v>
      </c>
      <c r="H33" s="43"/>
      <c r="I33" s="43">
        <v>-111982</v>
      </c>
      <c r="J33" s="43"/>
      <c r="K33" s="43">
        <f>SUM(E33:I33)</f>
        <v>793116</v>
      </c>
    </row>
    <row r="34" spans="1:12" ht="24" customHeight="1">
      <c r="A34" s="19" t="s">
        <v>88</v>
      </c>
      <c r="C34" s="87"/>
      <c r="D34" s="87"/>
      <c r="E34" s="8">
        <v>0</v>
      </c>
      <c r="F34" s="8"/>
      <c r="G34" s="8">
        <v>0</v>
      </c>
      <c r="H34" s="8"/>
      <c r="I34" s="8">
        <f>PL!I61</f>
        <v>-2398</v>
      </c>
      <c r="J34" s="8"/>
      <c r="K34" s="8">
        <f>SUM(E34:I34)</f>
        <v>-2398</v>
      </c>
      <c r="L34" s="42"/>
    </row>
    <row r="35" spans="1:12" ht="24" customHeight="1">
      <c r="A35" s="19" t="s">
        <v>122</v>
      </c>
      <c r="C35" s="87"/>
      <c r="D35" s="87"/>
      <c r="E35" s="45">
        <v>0</v>
      </c>
      <c r="F35" s="43"/>
      <c r="G35" s="45">
        <v>0</v>
      </c>
      <c r="H35" s="43"/>
      <c r="I35" s="45">
        <v>0</v>
      </c>
      <c r="J35" s="43"/>
      <c r="K35" s="45">
        <f>SUM(E35:I35)</f>
        <v>0</v>
      </c>
      <c r="L35" s="42"/>
    </row>
    <row r="36" spans="1:12" ht="24" customHeight="1">
      <c r="A36" s="19" t="s">
        <v>182</v>
      </c>
      <c r="C36" s="87"/>
      <c r="D36" s="87"/>
      <c r="E36" s="44">
        <f>SUM(E34:E35)</f>
        <v>0</v>
      </c>
      <c r="F36" s="43"/>
      <c r="G36" s="44">
        <f>SUM(G34:G35)</f>
        <v>0</v>
      </c>
      <c r="H36" s="43"/>
      <c r="I36" s="44">
        <f>SUM(I34:I35)</f>
        <v>-2398</v>
      </c>
      <c r="J36" s="43"/>
      <c r="K36" s="44">
        <f>SUM(K34:K35)</f>
        <v>-2398</v>
      </c>
      <c r="L36" s="42"/>
    </row>
    <row r="37" spans="1:11" ht="24" customHeight="1" thickBot="1">
      <c r="A37" s="31" t="s">
        <v>163</v>
      </c>
      <c r="D37" s="61"/>
      <c r="E37" s="7">
        <f>SUM(E36,E33)</f>
        <v>641469</v>
      </c>
      <c r="F37" s="8"/>
      <c r="G37" s="7">
        <f>SUM(G36,G33)</f>
        <v>263629</v>
      </c>
      <c r="H37" s="8"/>
      <c r="I37" s="7">
        <f>SUM(I36,I33)</f>
        <v>-114380</v>
      </c>
      <c r="J37" s="43"/>
      <c r="K37" s="7">
        <f>SUM(K36,K33)</f>
        <v>790718</v>
      </c>
    </row>
    <row r="38" spans="1:11" ht="24" customHeight="1" thickTop="1">
      <c r="A38" s="31"/>
      <c r="D38" s="61"/>
      <c r="E38" s="8"/>
      <c r="F38" s="8"/>
      <c r="G38" s="8"/>
      <c r="H38" s="8"/>
      <c r="I38" s="8"/>
      <c r="J38" s="43"/>
      <c r="K38" s="8"/>
    </row>
    <row r="39" ht="24" customHeight="1">
      <c r="A39" s="19" t="s">
        <v>15</v>
      </c>
    </row>
  </sheetData>
  <sheetProtection/>
  <mergeCells count="2">
    <mergeCell ref="E6:K6"/>
    <mergeCell ref="E23:K23"/>
  </mergeCells>
  <printOptions/>
  <pageMargins left="0.984251968503937" right="0.2755905511811024" top="0.5118110236220472" bottom="0.31496062992125984" header="0.31496062992125984" footer="0.31496062992125984"/>
  <pageSetup horizontalDpi="600" verticalDpi="600" orientation="portrait" paperSize="9" scale="80" r:id="rId1"/>
  <ignoredErrors>
    <ignoredError sqref="E36:G36 E19:G19 E13:J13 E30:J30" formulaRange="1"/>
    <ignoredError sqref="K13 K30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Julalak Auttajariyakul</cp:lastModifiedBy>
  <cp:lastPrinted>2021-11-04T06:25:03Z</cp:lastPrinted>
  <dcterms:created xsi:type="dcterms:W3CDTF">2011-03-08T09:02:15Z</dcterms:created>
  <dcterms:modified xsi:type="dcterms:W3CDTF">2021-11-08T06:38:22Z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0x010100DA11E6C4CFF10340ACFB60C6532EE841</vt:lpwstr>
  </property>
</Properties>
</file>